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8_{844AE9D7-1408-42CA-A0CA-D9D43D8EF07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es Paniers" sheetId="3" r:id="rId1"/>
    <sheet name="Les Fromages" sheetId="4" r:id="rId2"/>
    <sheet name="Les laitages" sheetId="5" r:id="rId3"/>
    <sheet name="Epicerie Fine" sheetId="6" r:id="rId4"/>
  </sheets>
  <definedNames>
    <definedName name="_xlnm.Print_Titles" localSheetId="0">'Les Paniers'!$1:$3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" i="4" l="1"/>
  <c r="L3" i="4"/>
  <c r="L4" i="3" l="1"/>
  <c r="L7" i="3"/>
  <c r="L10" i="3"/>
  <c r="L5" i="4"/>
  <c r="E8" i="4"/>
  <c r="K8" i="4" s="1"/>
  <c r="L4" i="6"/>
  <c r="L3" i="6"/>
  <c r="F3" i="6"/>
  <c r="F4" i="6"/>
  <c r="F5" i="6"/>
  <c r="F10" i="3" l="1"/>
  <c r="F7" i="3"/>
  <c r="F4" i="3"/>
  <c r="F5" i="4" l="1"/>
  <c r="F6" i="4"/>
  <c r="F4" i="4"/>
  <c r="F13" i="3" l="1"/>
  <c r="L13" i="3" s="1"/>
  <c r="E13" i="3"/>
  <c r="K13" i="3" s="1"/>
  <c r="E6" i="5"/>
  <c r="K6" i="5" s="1"/>
  <c r="F3" i="5"/>
  <c r="F4" i="5"/>
  <c r="F5" i="5"/>
  <c r="L3" i="5"/>
  <c r="L4" i="5"/>
  <c r="E6" i="6"/>
  <c r="K6" i="6" s="1"/>
  <c r="F6" i="5" l="1"/>
  <c r="L6" i="5" s="1"/>
  <c r="F6" i="6"/>
  <c r="L6" i="6" s="1"/>
  <c r="F7" i="4"/>
  <c r="F3" i="4"/>
  <c r="F8" i="4" l="1"/>
  <c r="L8" i="4" s="1"/>
</calcChain>
</file>

<file path=xl/sharedStrings.xml><?xml version="1.0" encoding="utf-8"?>
<sst xmlns="http://schemas.openxmlformats.org/spreadsheetml/2006/main" count="178" uniqueCount="73">
  <si>
    <t>Nom du produit</t>
  </si>
  <si>
    <t>Description</t>
  </si>
  <si>
    <t>Image du produit</t>
  </si>
  <si>
    <t>Placer l’image du produit</t>
  </si>
  <si>
    <t>Qté</t>
  </si>
  <si>
    <t>Total</t>
  </si>
  <si>
    <t>Colonne1</t>
  </si>
  <si>
    <t>Colonne2</t>
  </si>
  <si>
    <t>Colonne3</t>
  </si>
  <si>
    <t>Colonne4</t>
  </si>
  <si>
    <t>Colonne5</t>
  </si>
  <si>
    <t>Colonne6</t>
  </si>
  <si>
    <t>Colonne7</t>
  </si>
  <si>
    <t>Colonne8</t>
  </si>
  <si>
    <t>Colonne9</t>
  </si>
  <si>
    <t>Colonne10</t>
  </si>
  <si>
    <t>Colonne11</t>
  </si>
  <si>
    <t>Colonne12</t>
  </si>
  <si>
    <t xml:space="preserve">Prix unitaire </t>
  </si>
  <si>
    <t>Prix unitaire</t>
  </si>
  <si>
    <t>TOTAL</t>
  </si>
  <si>
    <t>6 œufs Bio</t>
  </si>
  <si>
    <t>Œufs du Moulin / Maison Phelippeau / Elevés en Poitou-charente</t>
  </si>
  <si>
    <t>Coopérative de la laiterie de Verneuil / Touraine-Berry</t>
  </si>
  <si>
    <t>Emmental bio</t>
  </si>
  <si>
    <t>St Félicien bio</t>
  </si>
  <si>
    <t>St Marcelin bio</t>
  </si>
  <si>
    <t>Roquefort bio</t>
  </si>
  <si>
    <t>185 gr</t>
  </si>
  <si>
    <t>Saucisson du Sancy</t>
  </si>
  <si>
    <t>Pur porc à l'ancienne 250 gr</t>
  </si>
  <si>
    <t>220 gr</t>
  </si>
  <si>
    <t>200 gr</t>
  </si>
  <si>
    <t>Yaourt bio traditionnel et authentique au lait de vaches jersiaise</t>
  </si>
  <si>
    <t>Beurre bio fabriqué exclusivement à partir de laits issus de fermes certifiées AB provenant du terroir d’Isigny</t>
  </si>
  <si>
    <t>Assemblage: Cabernet Sauvignon, Syrah (production bio depuis 1985)</t>
  </si>
  <si>
    <t xml:space="preserve">      Rosé bio Domaine du petit Robié / Pays d'Hérault</t>
  </si>
  <si>
    <t xml:space="preserve">      Blanc bio Domaine du petit Robié / Pays d'Hérault</t>
  </si>
  <si>
    <t xml:space="preserve">        Lait demi-écremé bio 1L</t>
  </si>
  <si>
    <t xml:space="preserve">        Yaourt nature bio - 4x125g</t>
  </si>
  <si>
    <t>Confiture artisanale 230 gr</t>
  </si>
  <si>
    <t>Assemblage: Sauvignon, Marsanne, Piquepoul (bio depuis 1985)</t>
  </si>
  <si>
    <t xml:space="preserve">       Camembert d'Isigny bio</t>
  </si>
  <si>
    <t>80 gr</t>
  </si>
  <si>
    <t>Fabriqué à partir de laits issus de fermes normandes</t>
  </si>
  <si>
    <t>TOTAL CUMULE</t>
  </si>
  <si>
    <t xml:space="preserve">           Beurre doux Coopérative d'Isigny Ste Mère bio 200 gr</t>
  </si>
  <si>
    <t xml:space="preserve">         Beurre demi-sel Coopérative d'Isigny Ste Mère bio 200 gr</t>
  </si>
  <si>
    <t>Ajout</t>
  </si>
  <si>
    <t>Retrait</t>
  </si>
  <si>
    <t>Lait cru et entier de brebis issu de l'agriculture biologique, sel, présure. 100 gr</t>
  </si>
  <si>
    <t>Fromage au lait caillé et moulé manuellement à coop de Villard de Lans. 160 gr</t>
  </si>
  <si>
    <t>Confiture de Soisy Myrtilles sauvages/fraises ou mirabelles</t>
  </si>
  <si>
    <t>Rupture de stock</t>
  </si>
  <si>
    <t xml:space="preserve">      Bleu d'Auvergne bio</t>
  </si>
  <si>
    <t>Fromage fabriqué au lait entier issu de l’agriculture biologique. 125 gr</t>
  </si>
  <si>
    <t xml:space="preserve">      Emmental rapé bio</t>
  </si>
  <si>
    <t xml:space="preserve">          Fourme d'Ambert bio</t>
  </si>
  <si>
    <t xml:space="preserve">        Bordeaux supérieur Château Ferran St Pierre 2019</t>
  </si>
  <si>
    <t>Assemblage:           60% Merlot            30% Cabernet Franc  10% Cabernet sauvignon (vin déméter et bio)</t>
  </si>
  <si>
    <t>Commande à envoyer par mél pour le mercredi 10H au plus tard.                    Retrait le jeudi à partir de 13H30 en magasin ou pour les agents DGE (bureau 2109/Sieyes).</t>
  </si>
  <si>
    <t>Fruits et légumes     Environ 7kg</t>
  </si>
  <si>
    <t>Fruits                    Environ 7kg</t>
  </si>
  <si>
    <t>Légumes                De 7 à 8kg</t>
  </si>
  <si>
    <t>Fruits et légumes Bio  Environ 5kg</t>
  </si>
  <si>
    <t>Fruits bio          Environ 4 kg</t>
  </si>
  <si>
    <t>Légumes Bio     Environ 5kg</t>
  </si>
  <si>
    <t>Citron Esp._x000B_Pomme Fra
Kiwis fra._x000B_Oranges Port._x000B_Avocats Esp._x000B_Bananes Fra</t>
  </si>
  <si>
    <t>Poireaux Fra.
Pomme de terre Fra.
Carottes Fra.
Lentille de Soisy 91.
Pommes fra
Orange Port.
Bananes Fra.</t>
  </si>
  <si>
    <t>Poireaux  Fra.
Carottes Fra.
Pomme de terre Fra.
Oignons Fra.
Panais Fra.
Tranche potiron Fra
Navets Fra.</t>
  </si>
  <si>
    <t>Poireaux Fra.
Carottes Fra.
Pomme de terre Fra
Chou fleur fra
Bananes Dom.
Oranges Esp</t>
  </si>
  <si>
    <t>Oranges Esp
Kiwis fra.
Pommes fra.
Banane Dom.
Avocats  Esp.</t>
  </si>
  <si>
    <t>Poireaux Fra .
Pomme de terre Fra.
Carottes Fra.
Céleri branche Fra 
500 gr Haricot rouge
Oignons rose 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</si>
</sst>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#,##0.00\ &quot;€&quot;"/>
  </numFmts>
  <fonts count="28" x14ac:knownFonts="1">
    <font>
      <sz val="11"/>
      <color theme="1"/>
      <name val="Segoe UI"/>
      <family val="2"/>
      <scheme val="minor"/>
    </font>
    <font>
      <sz val="10"/>
      <color theme="1"/>
      <name val="Segoe UI"/>
      <family val="2"/>
      <scheme val="minor"/>
    </font>
    <font>
      <sz val="10"/>
      <color theme="1"/>
      <name val="Segoe UI"/>
      <family val="2"/>
    </font>
    <font>
      <sz val="9"/>
      <color theme="1"/>
      <name val="Segoe UI"/>
      <family val="2"/>
    </font>
    <font>
      <sz val="10"/>
      <color theme="3" tint="-0.499984740745262"/>
      <name val="Segoe UI"/>
      <family val="2"/>
      <scheme val="minor"/>
    </font>
    <font>
      <sz val="11"/>
      <color theme="1"/>
      <name val="Segoe UI"/>
      <family val="2"/>
      <scheme val="minor"/>
    </font>
    <font>
      <sz val="18"/>
      <color theme="3"/>
      <name val="Impact"/>
      <family val="2"/>
      <scheme val="major"/>
    </font>
    <font>
      <b/>
      <sz val="15"/>
      <color theme="3"/>
      <name val="Segoe UI"/>
      <family val="2"/>
      <scheme val="minor"/>
    </font>
    <font>
      <b/>
      <sz val="13"/>
      <color theme="3"/>
      <name val="Segoe UI"/>
      <family val="2"/>
      <scheme val="minor"/>
    </font>
    <font>
      <b/>
      <sz val="11"/>
      <color theme="3"/>
      <name val="Segoe UI"/>
      <family val="2"/>
      <scheme val="minor"/>
    </font>
    <font>
      <sz val="11"/>
      <color rgb="FF006100"/>
      <name val="Segoe UI"/>
      <family val="2"/>
      <scheme val="minor"/>
    </font>
    <font>
      <sz val="11"/>
      <color rgb="FF9C0006"/>
      <name val="Segoe UI"/>
      <family val="2"/>
      <scheme val="minor"/>
    </font>
    <font>
      <sz val="11"/>
      <color rgb="FF9C5700"/>
      <name val="Segoe UI"/>
      <family val="2"/>
      <scheme val="minor"/>
    </font>
    <font>
      <sz val="11"/>
      <color rgb="FF3F3F76"/>
      <name val="Segoe UI"/>
      <family val="2"/>
      <scheme val="minor"/>
    </font>
    <font>
      <b/>
      <sz val="11"/>
      <color rgb="FF3F3F3F"/>
      <name val="Segoe UI"/>
      <family val="2"/>
      <scheme val="minor"/>
    </font>
    <font>
      <b/>
      <sz val="11"/>
      <color rgb="FFFA7D00"/>
      <name val="Segoe UI"/>
      <family val="2"/>
      <scheme val="minor"/>
    </font>
    <font>
      <sz val="11"/>
      <color rgb="FFFA7D00"/>
      <name val="Segoe UI"/>
      <family val="2"/>
      <scheme val="minor"/>
    </font>
    <font>
      <b/>
      <sz val="11"/>
      <color theme="0"/>
      <name val="Segoe UI"/>
      <family val="2"/>
      <scheme val="minor"/>
    </font>
    <font>
      <sz val="11"/>
      <color rgb="FFFF0000"/>
      <name val="Segoe UI"/>
      <family val="2"/>
      <scheme val="minor"/>
    </font>
    <font>
      <i/>
      <sz val="11"/>
      <color rgb="FF7F7F7F"/>
      <name val="Segoe UI"/>
      <family val="2"/>
      <scheme val="minor"/>
    </font>
    <font>
      <b/>
      <sz val="11"/>
      <color theme="1"/>
      <name val="Segoe UI"/>
      <family val="2"/>
      <scheme val="minor"/>
    </font>
    <font>
      <sz val="11"/>
      <color theme="0"/>
      <name val="Segoe UI"/>
      <family val="2"/>
      <scheme val="minor"/>
    </font>
    <font>
      <b/>
      <sz val="10"/>
      <color theme="3" tint="-0.499984740745262"/>
      <name val="Segoe UI"/>
      <family val="2"/>
      <scheme val="minor"/>
    </font>
    <font>
      <b/>
      <sz val="14"/>
      <color rgb="FFFF0000"/>
      <name val="Segoe UI"/>
      <family val="2"/>
    </font>
    <font>
      <sz val="10"/>
      <color theme="1"/>
      <name val="Segoe UI"/>
      <family val="2"/>
      <scheme val="minor"/>
    </font>
    <font>
      <sz val="10"/>
      <color theme="1"/>
      <name val="Segoe UI"/>
      <family val="2"/>
      <scheme val="minor"/>
    </font>
    <font>
      <b/>
      <sz val="10"/>
      <color rgb="FFFF0000"/>
      <name val="Segoe UI"/>
      <family val="2"/>
      <scheme val="minor"/>
    </font>
    <font>
      <sz val="10"/>
      <name val="Segoe U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95B3C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double">
        <color auto="1"/>
      </right>
      <top/>
      <bottom/>
      <diagonal/>
    </border>
    <border>
      <left style="thin">
        <color theme="0"/>
      </left>
      <right style="double">
        <color auto="1"/>
      </right>
      <top/>
      <bottom style="thick">
        <color theme="0"/>
      </bottom>
      <diagonal/>
    </border>
  </borders>
  <cellStyleXfs count="47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4" applyNumberFormat="0" applyAlignment="0" applyProtection="0"/>
    <xf numFmtId="0" fontId="14" fillId="7" borderId="5" applyNumberFormat="0" applyAlignment="0" applyProtection="0"/>
    <xf numFmtId="0" fontId="15" fillId="7" borderId="4" applyNumberFormat="0" applyAlignment="0" applyProtection="0"/>
    <xf numFmtId="0" fontId="16" fillId="0" borderId="6" applyNumberFormat="0" applyFill="0" applyAlignment="0" applyProtection="0"/>
    <xf numFmtId="0" fontId="17" fillId="8" borderId="7" applyNumberFormat="0" applyAlignment="0" applyProtection="0"/>
    <xf numFmtId="0" fontId="18" fillId="0" borderId="0" applyNumberFormat="0" applyFill="0" applyBorder="0" applyAlignment="0" applyProtection="0"/>
    <xf numFmtId="0" fontId="5" fillId="9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  <xf numFmtId="0" fontId="2" fillId="2" borderId="0" xfId="0" applyFont="1" applyFill="1"/>
    <xf numFmtId="0" fontId="1" fillId="0" borderId="0" xfId="0" applyFont="1" applyAlignment="1">
      <alignment vertical="center" wrapText="1"/>
    </xf>
    <xf numFmtId="166" fontId="1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horizontal="center" vertical="center" wrapText="1"/>
    </xf>
    <xf numFmtId="166" fontId="1" fillId="34" borderId="0" xfId="0" applyNumberFormat="1" applyFont="1" applyFill="1" applyAlignment="1">
      <alignment horizontal="center" vertical="center" wrapText="1"/>
    </xf>
    <xf numFmtId="1" fontId="1" fillId="34" borderId="0" xfId="0" applyNumberFormat="1" applyFont="1" applyFill="1" applyAlignment="1">
      <alignment horizontal="center" vertical="center" wrapText="1"/>
    </xf>
    <xf numFmtId="0" fontId="1" fillId="34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 wrapText="1" indent="1"/>
    </xf>
    <xf numFmtId="0" fontId="25" fillId="0" borderId="0" xfId="0" applyFont="1" applyAlignment="1">
      <alignment horizontal="center" vertical="center" wrapText="1"/>
    </xf>
    <xf numFmtId="166" fontId="25" fillId="0" borderId="0" xfId="0" applyNumberFormat="1" applyFont="1" applyAlignment="1">
      <alignment horizontal="center" vertical="center" wrapText="1"/>
    </xf>
    <xf numFmtId="1" fontId="25" fillId="0" borderId="0" xfId="0" applyNumberFormat="1" applyFont="1" applyAlignment="1">
      <alignment vertical="center" wrapText="1"/>
    </xf>
    <xf numFmtId="166" fontId="25" fillId="0" borderId="0" xfId="0" applyNumberFormat="1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1" fillId="0" borderId="0" xfId="0" applyFont="1" applyFill="1" applyAlignment="1">
      <alignment horizontal="left" vertical="center" wrapText="1" indent="1"/>
    </xf>
    <xf numFmtId="0" fontId="1" fillId="0" borderId="0" xfId="0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34" borderId="0" xfId="0" applyFont="1" applyFill="1" applyAlignment="1">
      <alignment horizontal="left" vertical="center" wrapText="1" indent="1"/>
    </xf>
    <xf numFmtId="0" fontId="1" fillId="34" borderId="0" xfId="0" applyFont="1" applyFill="1" applyAlignment="1">
      <alignment horizontal="center" vertical="center" wrapText="1"/>
    </xf>
    <xf numFmtId="0" fontId="1" fillId="37" borderId="0" xfId="0" applyFont="1" applyFill="1" applyAlignment="1">
      <alignment horizontal="left" vertical="center" wrapText="1" indent="1"/>
    </xf>
    <xf numFmtId="0" fontId="1" fillId="37" borderId="0" xfId="0" applyFont="1" applyFill="1" applyAlignment="1">
      <alignment horizontal="center" vertical="center" wrapText="1"/>
    </xf>
    <xf numFmtId="166" fontId="1" fillId="37" borderId="0" xfId="0" applyNumberFormat="1" applyFont="1" applyFill="1" applyAlignment="1">
      <alignment horizontal="center" vertical="center" wrapText="1"/>
    </xf>
    <xf numFmtId="1" fontId="1" fillId="37" borderId="0" xfId="0" applyNumberFormat="1" applyFont="1" applyFill="1" applyAlignment="1">
      <alignment horizontal="center" vertical="center" wrapText="1"/>
    </xf>
    <xf numFmtId="0" fontId="1" fillId="37" borderId="0" xfId="0" applyFont="1" applyFill="1" applyAlignment="1">
      <alignment horizontal="left" vertical="center" wrapText="1"/>
    </xf>
    <xf numFmtId="0" fontId="24" fillId="34" borderId="0" xfId="0" applyFont="1" applyFill="1" applyAlignment="1">
      <alignment horizontal="center" vertical="center" wrapText="1"/>
    </xf>
    <xf numFmtId="166" fontId="24" fillId="34" borderId="0" xfId="0" applyNumberFormat="1" applyFont="1" applyFill="1" applyAlignment="1">
      <alignment horizontal="center" vertical="center" wrapText="1"/>
    </xf>
    <xf numFmtId="1" fontId="24" fillId="34" borderId="0" xfId="0" applyNumberFormat="1" applyFont="1" applyFill="1" applyAlignment="1">
      <alignment horizontal="center" vertical="center" wrapText="1"/>
    </xf>
    <xf numFmtId="0" fontId="1" fillId="36" borderId="0" xfId="0" applyFont="1" applyFill="1" applyAlignment="1">
      <alignment horizontal="center" vertical="center" wrapText="1"/>
    </xf>
    <xf numFmtId="0" fontId="1" fillId="38" borderId="0" xfId="0" applyFont="1" applyFill="1" applyAlignment="1">
      <alignment horizontal="left" vertical="center" wrapText="1" indent="1"/>
    </xf>
    <xf numFmtId="0" fontId="1" fillId="38" borderId="0" xfId="0" applyFont="1" applyFill="1" applyAlignment="1">
      <alignment horizontal="center" vertical="center" wrapText="1"/>
    </xf>
    <xf numFmtId="166" fontId="1" fillId="38" borderId="0" xfId="0" applyNumberFormat="1" applyFont="1" applyFill="1" applyAlignment="1">
      <alignment horizontal="center" vertical="center" wrapText="1"/>
    </xf>
    <xf numFmtId="0" fontId="1" fillId="38" borderId="0" xfId="0" applyFont="1" applyFill="1" applyAlignment="1">
      <alignment horizontal="left" vertical="center" wrapText="1"/>
    </xf>
    <xf numFmtId="1" fontId="1" fillId="38" borderId="0" xfId="0" applyNumberFormat="1" applyFont="1" applyFill="1" applyAlignment="1">
      <alignment horizontal="center" vertical="center" wrapText="1"/>
    </xf>
    <xf numFmtId="166" fontId="24" fillId="38" borderId="0" xfId="0" applyNumberFormat="1" applyFont="1" applyFill="1" applyAlignment="1">
      <alignment horizontal="center" vertical="center" wrapText="1"/>
    </xf>
    <xf numFmtId="1" fontId="24" fillId="38" borderId="0" xfId="0" applyNumberFormat="1" applyFont="1" applyFill="1" applyAlignment="1">
      <alignment horizontal="center" vertical="center" wrapText="1"/>
    </xf>
    <xf numFmtId="0" fontId="24" fillId="38" borderId="0" xfId="0" applyFont="1" applyFill="1" applyAlignment="1">
      <alignment horizontal="left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1" fillId="38" borderId="12" xfId="0" applyNumberFormat="1" applyFont="1" applyFill="1" applyBorder="1" applyAlignment="1">
      <alignment horizontal="center" vertical="center" wrapText="1"/>
    </xf>
    <xf numFmtId="166" fontId="1" fillId="34" borderId="12" xfId="0" applyNumberFormat="1" applyFont="1" applyFill="1" applyBorder="1" applyAlignment="1">
      <alignment horizontal="center" vertical="center" wrapText="1"/>
    </xf>
    <xf numFmtId="166" fontId="24" fillId="38" borderId="12" xfId="0" applyNumberFormat="1" applyFont="1" applyFill="1" applyBorder="1" applyAlignment="1">
      <alignment horizontal="center" vertical="center" wrapText="1"/>
    </xf>
    <xf numFmtId="166" fontId="24" fillId="34" borderId="12" xfId="0" applyNumberFormat="1" applyFont="1" applyFill="1" applyBorder="1" applyAlignment="1">
      <alignment horizontal="center" vertical="center" wrapText="1"/>
    </xf>
    <xf numFmtId="166" fontId="1" fillId="0" borderId="12" xfId="0" applyNumberFormat="1" applyFont="1" applyBorder="1" applyAlignment="1">
      <alignment vertical="center" wrapText="1"/>
    </xf>
    <xf numFmtId="166" fontId="1" fillId="0" borderId="12" xfId="0" applyNumberFormat="1" applyFont="1" applyFill="1" applyBorder="1" applyAlignment="1">
      <alignment horizontal="center" vertical="center" wrapText="1"/>
    </xf>
    <xf numFmtId="166" fontId="1" fillId="0" borderId="12" xfId="0" applyNumberFormat="1" applyFont="1" applyBorder="1" applyAlignment="1">
      <alignment horizontal="center" vertical="center" wrapText="1"/>
    </xf>
    <xf numFmtId="166" fontId="25" fillId="0" borderId="12" xfId="0" applyNumberFormat="1" applyFont="1" applyBorder="1" applyAlignment="1">
      <alignment vertical="center" wrapText="1"/>
    </xf>
    <xf numFmtId="0" fontId="0" fillId="38" borderId="0" xfId="0" applyFill="1"/>
    <xf numFmtId="166" fontId="1" fillId="37" borderId="12" xfId="0" applyNumberFormat="1" applyFont="1" applyFill="1" applyBorder="1" applyAlignment="1">
      <alignment horizontal="center" vertical="center" wrapText="1"/>
    </xf>
    <xf numFmtId="0" fontId="0" fillId="34" borderId="0" xfId="0" applyFill="1"/>
    <xf numFmtId="0" fontId="25" fillId="0" borderId="0" xfId="0" applyFont="1" applyFill="1" applyAlignment="1">
      <alignment horizontal="left" vertical="center" wrapText="1" indent="1"/>
    </xf>
    <xf numFmtId="166" fontId="25" fillId="0" borderId="0" xfId="0" applyNumberFormat="1" applyFont="1" applyFill="1" applyAlignment="1">
      <alignment horizontal="center" vertical="center" wrapText="1"/>
    </xf>
    <xf numFmtId="1" fontId="25" fillId="0" borderId="0" xfId="0" applyNumberFormat="1" applyFont="1" applyFill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center" vertical="center" wrapText="1"/>
    </xf>
    <xf numFmtId="0" fontId="25" fillId="34" borderId="0" xfId="0" applyFont="1" applyFill="1" applyAlignment="1">
      <alignment horizontal="left" vertical="center" wrapText="1" indent="1"/>
    </xf>
    <xf numFmtId="0" fontId="25" fillId="34" borderId="0" xfId="0" applyFont="1" applyFill="1" applyAlignment="1">
      <alignment horizontal="center" vertical="center" wrapText="1"/>
    </xf>
    <xf numFmtId="166" fontId="25" fillId="34" borderId="0" xfId="0" applyNumberFormat="1" applyFont="1" applyFill="1" applyAlignment="1">
      <alignment horizontal="center" vertical="center" wrapText="1"/>
    </xf>
    <xf numFmtId="1" fontId="25" fillId="34" borderId="0" xfId="0" applyNumberFormat="1" applyFont="1" applyFill="1" applyAlignment="1">
      <alignment horizontal="center" vertical="center" wrapText="1"/>
    </xf>
    <xf numFmtId="0" fontId="25" fillId="34" borderId="0" xfId="0" applyFont="1" applyFill="1" applyAlignment="1">
      <alignment horizontal="left" vertical="center" wrapText="1"/>
    </xf>
    <xf numFmtId="166" fontId="25" fillId="0" borderId="12" xfId="0" applyNumberFormat="1" applyFont="1" applyFill="1" applyBorder="1" applyAlignment="1">
      <alignment horizontal="center" vertical="center" wrapText="1"/>
    </xf>
    <xf numFmtId="166" fontId="25" fillId="34" borderId="12" xfId="0" applyNumberFormat="1" applyFont="1" applyFill="1" applyBorder="1" applyAlignment="1">
      <alignment horizontal="center" vertical="center" wrapText="1"/>
    </xf>
    <xf numFmtId="0" fontId="1" fillId="34" borderId="0" xfId="0" applyFont="1" applyFill="1" applyAlignment="1">
      <alignment vertical="center" wrapText="1"/>
    </xf>
    <xf numFmtId="0" fontId="0" fillId="35" borderId="0" xfId="0" applyFill="1"/>
    <xf numFmtId="0" fontId="26" fillId="38" borderId="0" xfId="0" applyFont="1" applyFill="1" applyAlignment="1">
      <alignment horizontal="center" vertical="center" wrapText="1"/>
    </xf>
    <xf numFmtId="0" fontId="27" fillId="35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</cellXfs>
  <cellStyles count="47">
    <cellStyle name="20 % - Accent1" xfId="24" builtinId="30" customBuiltin="1"/>
    <cellStyle name="20 % - Accent2" xfId="28" builtinId="34" customBuiltin="1"/>
    <cellStyle name="20 % - Accent3" xfId="32" builtinId="38" customBuiltin="1"/>
    <cellStyle name="20 % - Accent4" xfId="36" builtinId="42" customBuiltin="1"/>
    <cellStyle name="20 % - Accent5" xfId="40" builtinId="46" customBuiltin="1"/>
    <cellStyle name="20 % - Accent6" xfId="44" builtinId="50" customBuiltin="1"/>
    <cellStyle name="40 % - Accent1" xfId="25" builtinId="31" customBuiltin="1"/>
    <cellStyle name="40 % - Accent2" xfId="29" builtinId="35" customBuiltin="1"/>
    <cellStyle name="40 % - Accent3" xfId="33" builtinId="39" customBuiltin="1"/>
    <cellStyle name="40 % - Accent4" xfId="37" builtinId="43" customBuiltin="1"/>
    <cellStyle name="40 % - Accent5" xfId="41" builtinId="47" customBuiltin="1"/>
    <cellStyle name="40 % - Accent6" xfId="45" builtinId="51" customBuiltin="1"/>
    <cellStyle name="60 % - Accent1" xfId="26" builtinId="32" customBuiltin="1"/>
    <cellStyle name="60 % - Accent2" xfId="30" builtinId="36" customBuiltin="1"/>
    <cellStyle name="60 % - Accent3" xfId="34" builtinId="40" customBuiltin="1"/>
    <cellStyle name="60 % - Accent4" xfId="38" builtinId="44" customBuiltin="1"/>
    <cellStyle name="60 % - Accent5" xfId="42" builtinId="48" customBuiltin="1"/>
    <cellStyle name="60 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Avertissement" xfId="19" builtinId="11" customBuiltin="1"/>
    <cellStyle name="Calcul" xfId="16" builtinId="22" customBuiltin="1"/>
    <cellStyle name="Cellule liée" xfId="17" builtinId="24" customBuiltin="1"/>
    <cellStyle name="Entrée" xfId="14" builtinId="20" customBuiltin="1"/>
    <cellStyle name="Insatisfaisant" xfId="12" builtinId="27" customBuiltin="1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eutre" xfId="13" builtinId="28" customBuiltin="1"/>
    <cellStyle name="Normal" xfId="0" builtinId="0" customBuiltin="1"/>
    <cellStyle name="Note" xfId="20" builtinId="10" customBuiltin="1"/>
    <cellStyle name="Pourcentage" xfId="5" builtinId="5" customBuiltin="1"/>
    <cellStyle name="Satisfaisant" xfId="11" builtinId="26" customBuiltin="1"/>
    <cellStyle name="Sortie" xfId="15" builtinId="21" customBuiltin="1"/>
    <cellStyle name="Texte explicatif" xfId="21" builtinId="53" customBuiltin="1"/>
    <cellStyle name="Titre" xfId="6" builtinId="15" customBuiltin="1"/>
    <cellStyle name="Titre 1" xfId="7" builtinId="16" customBuiltin="1"/>
    <cellStyle name="Titre 2" xfId="8" builtinId="17" customBuiltin="1"/>
    <cellStyle name="Titre 3" xfId="9" builtinId="18" customBuiltin="1"/>
    <cellStyle name="Titre 4" xfId="10" builtinId="19" customBuiltin="1"/>
    <cellStyle name="Total" xfId="22" builtinId="25" customBuiltin="1"/>
    <cellStyle name="Vérification" xfId="18" builtinId="23" customBuiltin="1"/>
  </cellStyles>
  <dxfs count="1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numFmt numFmtId="166" formatCode="#,##0.00\ &quot;€&quot;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numFmt numFmtId="1" formatCode="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numFmt numFmtId="166" formatCode="#,##0.00\ &quot;€&quot;"/>
      <alignment horizontal="general" vertical="center" textRotation="0" wrapText="1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numFmt numFmtId="1" formatCode="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numFmt numFmtId="166" formatCode="#,##0.00\ &quot;€&quot;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numFmt numFmtId="166" formatCode="#,##0.00\ &quot;€&quot;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66" formatCode="#,##0.00\ &quot;€&quot;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numFmt numFmtId="1" formatCode="0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" formatCode="0"/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numFmt numFmtId="166" formatCode="#,##0.00\ &quot;€&quot;"/>
      <alignment horizontal="general" vertical="center" textRotation="0" wrapText="1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66" formatCode="#,##0.00\ &quot;€&quot;"/>
      <alignment horizontal="center" vertical="center" textRotation="0" wrapText="1" indent="0" justifyLastLine="0" shrinkToFit="0" readingOrder="0"/>
      <border diagonalUp="0" diagonalDown="0">
        <left/>
        <right style="double">
          <color auto="1"/>
        </right>
        <top style="thick">
          <color auto="1"/>
        </top>
        <bottom style="thick">
          <color auto="1"/>
        </bottom>
        <vertical/>
        <horizontal style="thick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numFmt numFmtId="1" formatCode="0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numFmt numFmtId="166" formatCode="#,##0.00\ &quot;€&quot;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66" formatCode="#,##0.00\ &quot;€&quot;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3" tint="-0.499984740745262"/>
        <name val="Segoe UI"/>
        <scheme val="minor"/>
      </font>
      <fill>
        <patternFill patternType="solid">
          <fgColor indexed="64"/>
          <bgColor rgb="FF95B3C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numFmt numFmtId="166" formatCode="#,##0.00\ &quot;€&quot;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66" formatCode="#,##0.00\ &quot;€&quot;"/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numFmt numFmtId="1" formatCode="0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" formatCode="0"/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numFmt numFmtId="166" formatCode="#,##0.00\ &quot;€&quot;"/>
      <alignment horizontal="general" vertical="center" textRotation="0" wrapText="1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justifyLastLine="0" shrinkToFit="0" readingOrder="0"/>
      <border diagonalUp="0" diagonalDown="0">
        <left/>
        <right style="double">
          <color auto="1"/>
        </right>
        <top style="thick">
          <color auto="1"/>
        </top>
        <bottom style="thick">
          <color auto="1"/>
        </bottom>
        <vertical/>
        <horizontal style="thick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numFmt numFmtId="1" formatCode="0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" formatCode="0"/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numFmt numFmtId="166" formatCode="#,##0.00\ &quot;€&quot;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66" formatCode="#,##0.00\ &quot;€&quot;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3" tint="-0.499984740745262"/>
        <name val="Segoe UI"/>
        <scheme val="minor"/>
      </font>
      <fill>
        <patternFill patternType="solid">
          <fgColor indexed="64"/>
          <bgColor rgb="FF95B3C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numFmt numFmtId="166" formatCode="#,##0.00\ &quot;€&quot;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66" formatCode="#,##0.00\ &quot;€&quot;"/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numFmt numFmtId="1" formatCode="0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" formatCode="0"/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numFmt numFmtId="166" formatCode="#,##0.00\ &quot;€&quot;"/>
      <alignment horizontal="general" vertical="center" textRotation="0" wrapText="1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justifyLastLine="0" shrinkToFit="0" readingOrder="0"/>
      <border diagonalUp="0" diagonalDown="0">
        <left/>
        <right style="double">
          <color auto="1"/>
        </right>
        <top style="thick">
          <color auto="1"/>
        </top>
        <bottom style="thick">
          <color auto="1"/>
        </bottom>
        <vertical/>
        <horizontal style="thick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numFmt numFmtId="1" formatCode="0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" formatCode="0"/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numFmt numFmtId="166" formatCode="#,##0.00\ &quot;€&quot;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66" formatCode="#,##0.00\ &quot;€&quot;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3" tint="-0.499984740745262"/>
        <name val="Segoe UI"/>
        <scheme val="minor"/>
      </font>
      <fill>
        <patternFill patternType="solid">
          <fgColor indexed="64"/>
          <bgColor rgb="FF95B3C6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66" formatCode="#,##0.00\ &quot;€&quot;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" formatCode="0"/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justifyLastLine="0" shrinkToFit="0" readingOrder="0"/>
      <border diagonalUp="0" diagonalDown="0">
        <left/>
        <right style="double">
          <color auto="1"/>
        </right>
        <top style="thick">
          <color auto="1"/>
        </top>
        <bottom style="thick">
          <color auto="1"/>
        </bottom>
        <vertical/>
        <horizontal style="thick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" formatCode="0"/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66" formatCode="#,##0.00\ &quot;€&quot;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3" tint="-0.499984740745262"/>
        <name val="Segoe UI"/>
        <scheme val="minor"/>
      </font>
      <fill>
        <patternFill patternType="solid">
          <fgColor indexed="64"/>
          <bgColor rgb="FF95B3C6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CECFF"/>
      <color rgb="FFFFFFFF"/>
      <color rgb="FF95B3C6"/>
      <color rgb="FF33CC33"/>
      <color rgb="FF92D050"/>
      <color rgb="FFCCFF33"/>
      <color rgb="FF99FF33"/>
      <color rgb="FFCC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jpeg"/><Relationship Id="rId3" Type="http://schemas.openxmlformats.org/officeDocument/2006/relationships/image" Target="../media/image11.jpeg"/><Relationship Id="rId7" Type="http://schemas.openxmlformats.org/officeDocument/2006/relationships/image" Target="../media/image15.jpeg"/><Relationship Id="rId2" Type="http://schemas.openxmlformats.org/officeDocument/2006/relationships/image" Target="../media/image10.png"/><Relationship Id="rId1" Type="http://schemas.openxmlformats.org/officeDocument/2006/relationships/image" Target="../media/image5.pn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12.jpeg"/><Relationship Id="rId9" Type="http://schemas.openxmlformats.org/officeDocument/2006/relationships/image" Target="../media/image17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eg"/><Relationship Id="rId7" Type="http://schemas.openxmlformats.org/officeDocument/2006/relationships/image" Target="../media/image5.png"/><Relationship Id="rId2" Type="http://schemas.openxmlformats.org/officeDocument/2006/relationships/image" Target="../media/image19.png"/><Relationship Id="rId1" Type="http://schemas.openxmlformats.org/officeDocument/2006/relationships/image" Target="../media/image18.jpeg"/><Relationship Id="rId6" Type="http://schemas.openxmlformats.org/officeDocument/2006/relationships/image" Target="../media/image22.jpeg"/><Relationship Id="rId5" Type="http://schemas.openxmlformats.org/officeDocument/2006/relationships/image" Target="cid:image001.png@01D742BF.B6EEA980" TargetMode="External"/><Relationship Id="rId4" Type="http://schemas.openxmlformats.org/officeDocument/2006/relationships/image" Target="../media/image2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jpeg"/><Relationship Id="rId2" Type="http://schemas.openxmlformats.org/officeDocument/2006/relationships/image" Target="../media/image24.png"/><Relationship Id="rId1" Type="http://schemas.openxmlformats.org/officeDocument/2006/relationships/image" Target="../media/image23.jpeg"/><Relationship Id="rId6" Type="http://schemas.openxmlformats.org/officeDocument/2006/relationships/image" Target="../media/image28.png"/><Relationship Id="rId5" Type="http://schemas.openxmlformats.org/officeDocument/2006/relationships/image" Target="../media/image27.jpe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670984</xdr:colOff>
      <xdr:row>0</xdr:row>
      <xdr:rowOff>1630681</xdr:rowOff>
    </xdr:to>
    <xdr:pic>
      <xdr:nvPicPr>
        <xdr:cNvPr id="7" name="Image 6" descr="Une fille achetant des articles à un vendeur dans un magasin." title="Header Graphic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"/>
          <a:ext cx="5647267" cy="1630680"/>
        </a:xfrm>
        <a:prstGeom prst="rect">
          <a:avLst/>
        </a:prstGeom>
      </xdr:spPr>
    </xdr:pic>
    <xdr:clientData/>
  </xdr:twoCellAnchor>
  <xdr:twoCellAnchor editAs="oneCell">
    <xdr:from>
      <xdr:col>2</xdr:col>
      <xdr:colOff>802785</xdr:colOff>
      <xdr:row>0</xdr:row>
      <xdr:rowOff>0</xdr:rowOff>
    </xdr:from>
    <xdr:to>
      <xdr:col>6</xdr:col>
      <xdr:colOff>228601</xdr:colOff>
      <xdr:row>0</xdr:row>
      <xdr:rowOff>922867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3585" y="0"/>
          <a:ext cx="2287548" cy="92286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12</xdr:col>
      <xdr:colOff>1</xdr:colOff>
      <xdr:row>0</xdr:row>
      <xdr:rowOff>967740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50867" y="0"/>
          <a:ext cx="1879600" cy="967740"/>
        </a:xfrm>
        <a:prstGeom prst="rect">
          <a:avLst/>
        </a:prstGeom>
      </xdr:spPr>
    </xdr:pic>
    <xdr:clientData/>
  </xdr:twoCellAnchor>
  <xdr:twoCellAnchor editAs="oneCell">
    <xdr:from>
      <xdr:col>6</xdr:col>
      <xdr:colOff>33868</xdr:colOff>
      <xdr:row>6</xdr:row>
      <xdr:rowOff>53010</xdr:rowOff>
    </xdr:from>
    <xdr:to>
      <xdr:col>6</xdr:col>
      <xdr:colOff>338668</xdr:colOff>
      <xdr:row>6</xdr:row>
      <xdr:rowOff>416120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47268" y="3050210"/>
          <a:ext cx="304800" cy="363110"/>
        </a:xfrm>
        <a:prstGeom prst="rect">
          <a:avLst/>
        </a:prstGeom>
      </xdr:spPr>
    </xdr:pic>
    <xdr:clientData/>
  </xdr:twoCellAnchor>
  <xdr:twoCellAnchor editAs="oneCell">
    <xdr:from>
      <xdr:col>6</xdr:col>
      <xdr:colOff>28992</xdr:colOff>
      <xdr:row>3</xdr:row>
      <xdr:rowOff>93131</xdr:rowOff>
    </xdr:from>
    <xdr:to>
      <xdr:col>6</xdr:col>
      <xdr:colOff>358638</xdr:colOff>
      <xdr:row>3</xdr:row>
      <xdr:rowOff>466560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42392" y="2175931"/>
          <a:ext cx="329646" cy="373429"/>
        </a:xfrm>
        <a:prstGeom prst="rect">
          <a:avLst/>
        </a:prstGeom>
      </xdr:spPr>
    </xdr:pic>
    <xdr:clientData/>
  </xdr:twoCellAnchor>
  <xdr:twoCellAnchor editAs="oneCell">
    <xdr:from>
      <xdr:col>6</xdr:col>
      <xdr:colOff>19776</xdr:colOff>
      <xdr:row>9</xdr:row>
      <xdr:rowOff>16933</xdr:rowOff>
    </xdr:from>
    <xdr:to>
      <xdr:col>6</xdr:col>
      <xdr:colOff>333238</xdr:colOff>
      <xdr:row>9</xdr:row>
      <xdr:rowOff>399886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3176" y="3928533"/>
          <a:ext cx="313462" cy="373428"/>
        </a:xfrm>
        <a:prstGeom prst="rect">
          <a:avLst/>
        </a:prstGeom>
      </xdr:spPr>
    </xdr:pic>
    <xdr:clientData/>
  </xdr:twoCellAnchor>
  <xdr:twoCellAnchor editAs="oneCell">
    <xdr:from>
      <xdr:col>2</xdr:col>
      <xdr:colOff>8304</xdr:colOff>
      <xdr:row>6</xdr:row>
      <xdr:rowOff>576528</xdr:rowOff>
    </xdr:from>
    <xdr:to>
      <xdr:col>2</xdr:col>
      <xdr:colOff>990600</xdr:colOff>
      <xdr:row>6</xdr:row>
      <xdr:rowOff>1464469</xdr:rowOff>
    </xdr:to>
    <xdr:pic>
      <xdr:nvPicPr>
        <xdr:cNvPr id="12" name="Image 11" descr="Fruit, Panier, Still Life, Santé, Fruits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30085" y="4815153"/>
          <a:ext cx="982296" cy="887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7531</xdr:colOff>
      <xdr:row>9</xdr:row>
      <xdr:rowOff>459846</xdr:rowOff>
    </xdr:from>
    <xdr:to>
      <xdr:col>2</xdr:col>
      <xdr:colOff>981077</xdr:colOff>
      <xdr:row>9</xdr:row>
      <xdr:rowOff>1153003</xdr:rowOff>
    </xdr:to>
    <xdr:pic>
      <xdr:nvPicPr>
        <xdr:cNvPr id="16" name="Image 15" descr="Légumes, Tomates, Courgette, Carottes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26931" y="7136871"/>
          <a:ext cx="973546" cy="695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6071</xdr:colOff>
      <xdr:row>3</xdr:row>
      <xdr:rowOff>382586</xdr:rowOff>
    </xdr:from>
    <xdr:to>
      <xdr:col>2</xdr:col>
      <xdr:colOff>988220</xdr:colOff>
      <xdr:row>3</xdr:row>
      <xdr:rowOff>1333499</xdr:rowOff>
    </xdr:to>
    <xdr:pic>
      <xdr:nvPicPr>
        <xdr:cNvPr id="20" name="Image 19" descr="Légumes, Fruits, Brut, Organiqu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27852" y="2454274"/>
          <a:ext cx="982149" cy="950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35719</xdr:colOff>
      <xdr:row>3</xdr:row>
      <xdr:rowOff>428625</xdr:rowOff>
    </xdr:from>
    <xdr:to>
      <xdr:col>8</xdr:col>
      <xdr:colOff>1017868</xdr:colOff>
      <xdr:row>3</xdr:row>
      <xdr:rowOff>1379538</xdr:rowOff>
    </xdr:to>
    <xdr:pic>
      <xdr:nvPicPr>
        <xdr:cNvPr id="17" name="Image 16" descr="Légumes, Fruits, Brut, Organiqu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65344" y="2500313"/>
          <a:ext cx="982149" cy="950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23813</xdr:colOff>
      <xdr:row>6</xdr:row>
      <xdr:rowOff>571500</xdr:rowOff>
    </xdr:from>
    <xdr:to>
      <xdr:col>8</xdr:col>
      <xdr:colOff>1006109</xdr:colOff>
      <xdr:row>6</xdr:row>
      <xdr:rowOff>1459441</xdr:rowOff>
    </xdr:to>
    <xdr:pic>
      <xdr:nvPicPr>
        <xdr:cNvPr id="21" name="Image 20" descr="Fruit, Panier, Still Life, Santé, Fruits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53438" y="4810125"/>
          <a:ext cx="982296" cy="887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30957</xdr:colOff>
      <xdr:row>9</xdr:row>
      <xdr:rowOff>440531</xdr:rowOff>
    </xdr:from>
    <xdr:to>
      <xdr:col>8</xdr:col>
      <xdr:colOff>1004503</xdr:colOff>
      <xdr:row>9</xdr:row>
      <xdr:rowOff>1171099</xdr:rowOff>
    </xdr:to>
    <xdr:pic>
      <xdr:nvPicPr>
        <xdr:cNvPr id="24" name="Image 23" descr="Légumes, Tomates, Courgette, Carottes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51057" y="7117556"/>
          <a:ext cx="973546" cy="728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329646</xdr:colOff>
      <xdr:row>2</xdr:row>
      <xdr:rowOff>373429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82800"/>
          <a:ext cx="329646" cy="373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329646</xdr:colOff>
      <xdr:row>3</xdr:row>
      <xdr:rowOff>373429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97200"/>
          <a:ext cx="329646" cy="373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329646</xdr:colOff>
      <xdr:row>4</xdr:row>
      <xdr:rowOff>373429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911600"/>
          <a:ext cx="329646" cy="373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351276</xdr:colOff>
      <xdr:row>5</xdr:row>
      <xdr:rowOff>397933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826000"/>
          <a:ext cx="351276" cy="3979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329646</xdr:colOff>
      <xdr:row>6</xdr:row>
      <xdr:rowOff>373429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740400"/>
          <a:ext cx="329646" cy="37342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329646</xdr:colOff>
      <xdr:row>2</xdr:row>
      <xdr:rowOff>373429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3467" y="2082800"/>
          <a:ext cx="329646" cy="37342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329646</xdr:colOff>
      <xdr:row>3</xdr:row>
      <xdr:rowOff>373429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3467" y="2997200"/>
          <a:ext cx="329646" cy="37342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329646</xdr:colOff>
      <xdr:row>4</xdr:row>
      <xdr:rowOff>373429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3467" y="3911600"/>
          <a:ext cx="329646" cy="373429"/>
        </a:xfrm>
        <a:prstGeom prst="rect">
          <a:avLst/>
        </a:prstGeom>
      </xdr:spPr>
    </xdr:pic>
    <xdr:clientData/>
  </xdr:twoCellAnchor>
  <xdr:twoCellAnchor editAs="oneCell">
    <xdr:from>
      <xdr:col>7</xdr:col>
      <xdr:colOff>1278467</xdr:colOff>
      <xdr:row>2</xdr:row>
      <xdr:rowOff>897468</xdr:rowOff>
    </xdr:from>
    <xdr:to>
      <xdr:col>9</xdr:col>
      <xdr:colOff>7328</xdr:colOff>
      <xdr:row>4</xdr:row>
      <xdr:rowOff>8468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8867" y="2980268"/>
          <a:ext cx="932734" cy="939800"/>
        </a:xfrm>
        <a:prstGeom prst="rect">
          <a:avLst/>
        </a:prstGeom>
      </xdr:spPr>
    </xdr:pic>
    <xdr:clientData/>
  </xdr:twoCellAnchor>
  <xdr:twoCellAnchor editAs="oneCell">
    <xdr:from>
      <xdr:col>2</xdr:col>
      <xdr:colOff>25565</xdr:colOff>
      <xdr:row>5</xdr:row>
      <xdr:rowOff>3847</xdr:rowOff>
    </xdr:from>
    <xdr:to>
      <xdr:col>2</xdr:col>
      <xdr:colOff>973667</xdr:colOff>
      <xdr:row>6</xdr:row>
      <xdr:rowOff>18312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1698" y="4829847"/>
          <a:ext cx="948102" cy="928865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3</xdr:row>
      <xdr:rowOff>897466</xdr:rowOff>
    </xdr:from>
    <xdr:to>
      <xdr:col>9</xdr:col>
      <xdr:colOff>6695</xdr:colOff>
      <xdr:row>5</xdr:row>
      <xdr:rowOff>18401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97334" y="3894666"/>
          <a:ext cx="929561" cy="949735"/>
        </a:xfrm>
        <a:prstGeom prst="rect">
          <a:avLst/>
        </a:prstGeom>
      </xdr:spPr>
    </xdr:pic>
    <xdr:clientData/>
  </xdr:twoCellAnchor>
  <xdr:twoCellAnchor editAs="oneCell">
    <xdr:from>
      <xdr:col>2</xdr:col>
      <xdr:colOff>16933</xdr:colOff>
      <xdr:row>6</xdr:row>
      <xdr:rowOff>25400</xdr:rowOff>
    </xdr:from>
    <xdr:to>
      <xdr:col>3</xdr:col>
      <xdr:colOff>0</xdr:colOff>
      <xdr:row>7</xdr:row>
      <xdr:rowOff>31857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3066" y="5765800"/>
          <a:ext cx="965201" cy="920857"/>
        </a:xfrm>
        <a:prstGeom prst="rect">
          <a:avLst/>
        </a:prstGeom>
      </xdr:spPr>
    </xdr:pic>
    <xdr:clientData/>
  </xdr:twoCellAnchor>
  <xdr:twoCellAnchor editAs="oneCell">
    <xdr:from>
      <xdr:col>2</xdr:col>
      <xdr:colOff>8467</xdr:colOff>
      <xdr:row>4</xdr:row>
      <xdr:rowOff>16934</xdr:rowOff>
    </xdr:from>
    <xdr:to>
      <xdr:col>3</xdr:col>
      <xdr:colOff>0</xdr:colOff>
      <xdr:row>4</xdr:row>
      <xdr:rowOff>905934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4600" y="3928534"/>
          <a:ext cx="973667" cy="889000"/>
        </a:xfrm>
        <a:prstGeom prst="rect">
          <a:avLst/>
        </a:prstGeom>
      </xdr:spPr>
    </xdr:pic>
    <xdr:clientData/>
  </xdr:twoCellAnchor>
  <xdr:twoCellAnchor editAs="oneCell">
    <xdr:from>
      <xdr:col>2</xdr:col>
      <xdr:colOff>1694</xdr:colOff>
      <xdr:row>2</xdr:row>
      <xdr:rowOff>888999</xdr:rowOff>
    </xdr:from>
    <xdr:to>
      <xdr:col>3</xdr:col>
      <xdr:colOff>16933</xdr:colOff>
      <xdr:row>4</xdr:row>
      <xdr:rowOff>25400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7827" y="2971799"/>
          <a:ext cx="997373" cy="965201"/>
        </a:xfrm>
        <a:prstGeom prst="rect">
          <a:avLst/>
        </a:prstGeom>
      </xdr:spPr>
    </xdr:pic>
    <xdr:clientData/>
  </xdr:twoCellAnchor>
  <xdr:twoCellAnchor editAs="oneCell">
    <xdr:from>
      <xdr:col>2</xdr:col>
      <xdr:colOff>131013</xdr:colOff>
      <xdr:row>1</xdr:row>
      <xdr:rowOff>1</xdr:rowOff>
    </xdr:from>
    <xdr:to>
      <xdr:col>2</xdr:col>
      <xdr:colOff>846666</xdr:colOff>
      <xdr:row>2</xdr:row>
      <xdr:rowOff>880534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813" y="2065868"/>
          <a:ext cx="715653" cy="8974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25401</xdr:colOff>
      <xdr:row>2</xdr:row>
      <xdr:rowOff>50800</xdr:rowOff>
    </xdr:from>
    <xdr:to>
      <xdr:col>3</xdr:col>
      <xdr:colOff>3605</xdr:colOff>
      <xdr:row>3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734" y="2133600"/>
          <a:ext cx="977270" cy="889000"/>
        </a:xfrm>
        <a:prstGeom prst="rect">
          <a:avLst/>
        </a:prstGeom>
      </xdr:spPr>
    </xdr:pic>
    <xdr:clientData/>
  </xdr:twoCellAnchor>
  <xdr:twoCellAnchor editAs="oneCell">
    <xdr:from>
      <xdr:col>2</xdr:col>
      <xdr:colOff>16934</xdr:colOff>
      <xdr:row>3</xdr:row>
      <xdr:rowOff>16933</xdr:rowOff>
    </xdr:from>
    <xdr:to>
      <xdr:col>3</xdr:col>
      <xdr:colOff>1</xdr:colOff>
      <xdr:row>4</xdr:row>
      <xdr:rowOff>5110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6267" y="3014133"/>
          <a:ext cx="982133" cy="902577"/>
        </a:xfrm>
        <a:prstGeom prst="rect">
          <a:avLst/>
        </a:prstGeom>
      </xdr:spPr>
    </xdr:pic>
    <xdr:clientData/>
  </xdr:twoCellAnchor>
  <xdr:twoCellAnchor editAs="oneCell">
    <xdr:from>
      <xdr:col>1</xdr:col>
      <xdr:colOff>1290633</xdr:colOff>
      <xdr:row>4</xdr:row>
      <xdr:rowOff>101600</xdr:rowOff>
    </xdr:from>
    <xdr:to>
      <xdr:col>3</xdr:col>
      <xdr:colOff>19474</xdr:colOff>
      <xdr:row>5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4566" y="4038600"/>
          <a:ext cx="1012301" cy="812800"/>
        </a:xfrm>
        <a:prstGeom prst="rect">
          <a:avLst/>
        </a:prstGeom>
      </xdr:spPr>
    </xdr:pic>
    <xdr:clientData/>
  </xdr:twoCellAnchor>
  <xdr:twoCellAnchor>
    <xdr:from>
      <xdr:col>7</xdr:col>
      <xdr:colOff>1270001</xdr:colOff>
      <xdr:row>0</xdr:row>
      <xdr:rowOff>380999</xdr:rowOff>
    </xdr:from>
    <xdr:to>
      <xdr:col>9</xdr:col>
      <xdr:colOff>16935</xdr:colOff>
      <xdr:row>3</xdr:row>
      <xdr:rowOff>50800</xdr:rowOff>
    </xdr:to>
    <xdr:pic>
      <xdr:nvPicPr>
        <xdr:cNvPr id="13" name="Image 3" descr="cid:image001.png@01D742BF.B6EEA980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51334" y="2057399"/>
          <a:ext cx="982134" cy="1016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1278469</xdr:colOff>
      <xdr:row>3</xdr:row>
      <xdr:rowOff>42335</xdr:rowOff>
    </xdr:from>
    <xdr:to>
      <xdr:col>9</xdr:col>
      <xdr:colOff>8469</xdr:colOff>
      <xdr:row>3</xdr:row>
      <xdr:rowOff>903591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59802" y="3064935"/>
          <a:ext cx="965200" cy="8612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329646</xdr:colOff>
      <xdr:row>2</xdr:row>
      <xdr:rowOff>373429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82800"/>
          <a:ext cx="329646" cy="373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329646</xdr:colOff>
      <xdr:row>3</xdr:row>
      <xdr:rowOff>373429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22600"/>
          <a:ext cx="329646" cy="373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329646</xdr:colOff>
      <xdr:row>4</xdr:row>
      <xdr:rowOff>373429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937000"/>
          <a:ext cx="329646" cy="37342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329646</xdr:colOff>
      <xdr:row>2</xdr:row>
      <xdr:rowOff>373429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47267" y="2082800"/>
          <a:ext cx="329646" cy="37342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329646</xdr:colOff>
      <xdr:row>3</xdr:row>
      <xdr:rowOff>373429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47267" y="3022600"/>
          <a:ext cx="329646" cy="373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10584</xdr:colOff>
      <xdr:row>2</xdr:row>
      <xdr:rowOff>21166</xdr:rowOff>
    </xdr:from>
    <xdr:to>
      <xdr:col>3</xdr:col>
      <xdr:colOff>8467</xdr:colOff>
      <xdr:row>3</xdr:row>
      <xdr:rowOff>16933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917" y="2103966"/>
          <a:ext cx="996950" cy="910167"/>
        </a:xfrm>
        <a:prstGeom prst="rect">
          <a:avLst/>
        </a:prstGeom>
      </xdr:spPr>
    </xdr:pic>
    <xdr:clientData/>
  </xdr:twoCellAnchor>
  <xdr:twoCellAnchor editAs="oneCell">
    <xdr:from>
      <xdr:col>2</xdr:col>
      <xdr:colOff>258697</xdr:colOff>
      <xdr:row>3</xdr:row>
      <xdr:rowOff>0</xdr:rowOff>
    </xdr:from>
    <xdr:to>
      <xdr:col>2</xdr:col>
      <xdr:colOff>726164</xdr:colOff>
      <xdr:row>3</xdr:row>
      <xdr:rowOff>902045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968030" y="2997200"/>
          <a:ext cx="467467" cy="921095"/>
        </a:xfrm>
        <a:prstGeom prst="rect">
          <a:avLst/>
        </a:prstGeom>
      </xdr:spPr>
    </xdr:pic>
    <xdr:clientData/>
  </xdr:twoCellAnchor>
  <xdr:twoCellAnchor editAs="oneCell">
    <xdr:from>
      <xdr:col>8</xdr:col>
      <xdr:colOff>263957</xdr:colOff>
      <xdr:row>0</xdr:row>
      <xdr:rowOff>380999</xdr:rowOff>
    </xdr:from>
    <xdr:to>
      <xdr:col>8</xdr:col>
      <xdr:colOff>596628</xdr:colOff>
      <xdr:row>3</xdr:row>
      <xdr:rowOff>12980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32224" y="2057399"/>
          <a:ext cx="332671" cy="952781"/>
        </a:xfrm>
        <a:prstGeom prst="rect">
          <a:avLst/>
        </a:prstGeom>
      </xdr:spPr>
    </xdr:pic>
    <xdr:clientData/>
  </xdr:twoCellAnchor>
  <xdr:twoCellAnchor editAs="oneCell">
    <xdr:from>
      <xdr:col>0</xdr:col>
      <xdr:colOff>33867</xdr:colOff>
      <xdr:row>3</xdr:row>
      <xdr:rowOff>1</xdr:rowOff>
    </xdr:from>
    <xdr:to>
      <xdr:col>0</xdr:col>
      <xdr:colOff>302930</xdr:colOff>
      <xdr:row>3</xdr:row>
      <xdr:rowOff>304801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67" y="2997201"/>
          <a:ext cx="269063" cy="304800"/>
        </a:xfrm>
        <a:prstGeom prst="rect">
          <a:avLst/>
        </a:prstGeom>
      </xdr:spPr>
    </xdr:pic>
    <xdr:clientData/>
  </xdr:twoCellAnchor>
  <xdr:twoCellAnchor editAs="oneCell">
    <xdr:from>
      <xdr:col>6</xdr:col>
      <xdr:colOff>33866</xdr:colOff>
      <xdr:row>2</xdr:row>
      <xdr:rowOff>8468</xdr:rowOff>
    </xdr:from>
    <xdr:to>
      <xdr:col>6</xdr:col>
      <xdr:colOff>304799</xdr:colOff>
      <xdr:row>2</xdr:row>
      <xdr:rowOff>315386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8866" y="2091268"/>
          <a:ext cx="270933" cy="306918"/>
        </a:xfrm>
        <a:prstGeom prst="rect">
          <a:avLst/>
        </a:prstGeom>
      </xdr:spPr>
    </xdr:pic>
    <xdr:clientData/>
  </xdr:twoCellAnchor>
  <xdr:twoCellAnchor editAs="oneCell">
    <xdr:from>
      <xdr:col>7</xdr:col>
      <xdr:colOff>1227667</xdr:colOff>
      <xdr:row>3</xdr:row>
      <xdr:rowOff>50800</xdr:rowOff>
    </xdr:from>
    <xdr:to>
      <xdr:col>9</xdr:col>
      <xdr:colOff>154895</xdr:colOff>
      <xdr:row>3</xdr:row>
      <xdr:rowOff>893896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29600" y="1371600"/>
          <a:ext cx="1026962" cy="843096"/>
        </a:xfrm>
        <a:prstGeom prst="rect">
          <a:avLst/>
        </a:prstGeom>
      </xdr:spPr>
    </xdr:pic>
    <xdr:clientData/>
  </xdr:twoCellAnchor>
  <xdr:twoCellAnchor editAs="oneCell">
    <xdr:from>
      <xdr:col>2</xdr:col>
      <xdr:colOff>200599</xdr:colOff>
      <xdr:row>4</xdr:row>
      <xdr:rowOff>16932</xdr:rowOff>
    </xdr:from>
    <xdr:to>
      <xdr:col>2</xdr:col>
      <xdr:colOff>769029</xdr:colOff>
      <xdr:row>4</xdr:row>
      <xdr:rowOff>932836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91399" y="2252132"/>
          <a:ext cx="568430" cy="915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269063</xdr:colOff>
      <xdr:row>4</xdr:row>
      <xdr:rowOff>304800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35200"/>
          <a:ext cx="269063" cy="304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14" displayName="Tableau14" ref="A3:L13" totalsRowCount="1" headerRowDxfId="106" dataDxfId="105" totalsRowDxfId="104">
  <tableColumns count="12">
    <tableColumn id="2" xr3:uid="{00000000-0010-0000-0000-000002000000}" name="Colonne1" totalsRowLabel="TOTAL" dataDxfId="103" totalsRowDxfId="11"/>
    <tableColumn id="3" xr3:uid="{00000000-0010-0000-0000-000003000000}" name="Colonne2" dataDxfId="102" totalsRowDxfId="10"/>
    <tableColumn id="6" xr3:uid="{00000000-0010-0000-0000-000006000000}" name="Colonne3" dataDxfId="101" totalsRowDxfId="9"/>
    <tableColumn id="4" xr3:uid="{00000000-0010-0000-0000-000004000000}" name="Colonne4" dataDxfId="100" totalsRowDxfId="8"/>
    <tableColumn id="1" xr3:uid="{00000000-0010-0000-0000-000001000000}" name="Colonne5" totalsRowFunction="custom" dataDxfId="99" totalsRowDxfId="7">
      <totalsRowFormula>E4+E7+E10</totalsRowFormula>
    </tableColumn>
    <tableColumn id="5" xr3:uid="{00000000-0010-0000-0000-000005000000}" name="Colonne6" totalsRowFunction="custom" dataDxfId="98" totalsRowDxfId="6">
      <totalsRowFormula>F4+F7+F10</totalsRowFormula>
    </tableColumn>
    <tableColumn id="7" xr3:uid="{00000000-0010-0000-0000-000007000000}" name="Colonne7" totalsRowLabel="TOTAL CUMULE" dataDxfId="97" totalsRowDxfId="5"/>
    <tableColumn id="8" xr3:uid="{00000000-0010-0000-0000-000008000000}" name="Colonne8" dataDxfId="96" totalsRowDxfId="4"/>
    <tableColumn id="9" xr3:uid="{00000000-0010-0000-0000-000009000000}" name="Colonne9" dataDxfId="95" totalsRowDxfId="3"/>
    <tableColumn id="10" xr3:uid="{00000000-0010-0000-0000-00000A000000}" name="Colonne10" dataDxfId="94" totalsRowDxfId="2"/>
    <tableColumn id="11" xr3:uid="{00000000-0010-0000-0000-00000B000000}" name="Colonne11" totalsRowFunction="custom" dataDxfId="93" totalsRowDxfId="1">
      <totalsRowFormula>K4+K7+K10+Tableau14[[#Totals],[Colonne5]]</totalsRowFormula>
    </tableColumn>
    <tableColumn id="12" xr3:uid="{00000000-0010-0000-0000-00000C000000}" name="Colonne12" totalsRowFunction="custom" dataDxfId="92" totalsRowDxfId="0">
      <calculatedColumnFormula>Tableau14[[#This Row],[Colonne10]]*Tableau14[[#This Row],[Colonne11]]</calculatedColumnFormula>
      <totalsRowFormula>L4+L7+L10+Tableau14[[#Totals],[Colonne6]]</totalsRowFormula>
    </tableColumn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au146" displayName="Tableau146" ref="A2:L8" totalsRowCount="1" headerRowDxfId="91" dataDxfId="90" totalsRowDxfId="89">
  <tableColumns count="12">
    <tableColumn id="2" xr3:uid="{00000000-0010-0000-0100-000002000000}" name="Colonne1" totalsRowLabel="TOTAL" dataDxfId="88" totalsRowDxfId="87"/>
    <tableColumn id="3" xr3:uid="{00000000-0010-0000-0100-000003000000}" name="Colonne2" dataDxfId="86" totalsRowDxfId="85"/>
    <tableColumn id="6" xr3:uid="{00000000-0010-0000-0100-000006000000}" name="Colonne3" dataDxfId="84" totalsRowDxfId="83"/>
    <tableColumn id="4" xr3:uid="{00000000-0010-0000-0100-000004000000}" name="Colonne4" dataDxfId="82" totalsRowDxfId="81"/>
    <tableColumn id="1" xr3:uid="{00000000-0010-0000-0100-000001000000}" name="Colonne5" totalsRowFunction="custom" dataDxfId="80" totalsRowDxfId="79">
      <totalsRowFormula>E3+E4+E7+E5+E6</totalsRowFormula>
    </tableColumn>
    <tableColumn id="5" xr3:uid="{00000000-0010-0000-0100-000005000000}" name="Colonne6" totalsRowFunction="custom" dataDxfId="78" totalsRowDxfId="77">
      <calculatedColumnFormula>Tableau146[[#This Row],[Colonne4]]*Tableau146[[#This Row],[Colonne5]]</calculatedColumnFormula>
      <totalsRowFormula>F3+F4+F7+F5+F6</totalsRowFormula>
    </tableColumn>
    <tableColumn id="7" xr3:uid="{00000000-0010-0000-0100-000007000000}" name="Colonne7" totalsRowLabel="TOTAL CUMULE" dataDxfId="76" totalsRowDxfId="75"/>
    <tableColumn id="8" xr3:uid="{00000000-0010-0000-0100-000008000000}" name="Colonne8" dataDxfId="74" totalsRowDxfId="73"/>
    <tableColumn id="9" xr3:uid="{00000000-0010-0000-0100-000009000000}" name="Colonne9" dataDxfId="72" totalsRowDxfId="71"/>
    <tableColumn id="10" xr3:uid="{00000000-0010-0000-0100-00000A000000}" name="Colonne10" dataDxfId="70" totalsRowDxfId="69"/>
    <tableColumn id="11" xr3:uid="{00000000-0010-0000-0100-00000B000000}" name="Colonne11" totalsRowFunction="custom" dataDxfId="68" totalsRowDxfId="67">
      <totalsRowFormula>K3+K4+K7+K5+K6+Tableau146[[#Totals],[Colonne5]]</totalsRowFormula>
    </tableColumn>
    <tableColumn id="12" xr3:uid="{00000000-0010-0000-0100-00000C000000}" name="Colonne12" totalsRowFunction="custom" dataDxfId="66" totalsRowDxfId="65">
      <calculatedColumnFormula>Tableau146[[#This Row],[Colonne10]]*Tableau146[[#This Row],[Colonne11]]</calculatedColumnFormula>
      <totalsRowFormula>L3+L4+L7+L5+L6+Tableau146[[#Totals],[Colonne6]]</totalsRowFormula>
    </tableColumn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leau148" displayName="Tableau148" ref="A2:L6" totalsRowCount="1" headerRowDxfId="64" dataDxfId="63" totalsRowDxfId="62">
  <tableColumns count="12">
    <tableColumn id="2" xr3:uid="{00000000-0010-0000-0200-000002000000}" name="Colonne1" totalsRowLabel="TOTAL" dataDxfId="61" totalsRowDxfId="60"/>
    <tableColumn id="3" xr3:uid="{00000000-0010-0000-0200-000003000000}" name="Colonne2" dataDxfId="59" totalsRowDxfId="58"/>
    <tableColumn id="6" xr3:uid="{00000000-0010-0000-0200-000006000000}" name="Colonne3" dataDxfId="57" totalsRowDxfId="56"/>
    <tableColumn id="4" xr3:uid="{00000000-0010-0000-0200-000004000000}" name="Colonne4" dataDxfId="55" totalsRowDxfId="54"/>
    <tableColumn id="1" xr3:uid="{00000000-0010-0000-0200-000001000000}" name="Colonne5" totalsRowFunction="custom" dataDxfId="53" totalsRowDxfId="52">
      <totalsRowFormula>E3+E4+E5</totalsRowFormula>
    </tableColumn>
    <tableColumn id="5" xr3:uid="{00000000-0010-0000-0200-000005000000}" name="Colonne6" totalsRowFunction="custom" dataDxfId="51" totalsRowDxfId="50">
      <calculatedColumnFormula>Tableau148[[#This Row],[Colonne4]]*Tableau148[[#This Row],[Colonne5]]</calculatedColumnFormula>
      <totalsRowFormula>F3+F4+F5</totalsRowFormula>
    </tableColumn>
    <tableColumn id="7" xr3:uid="{00000000-0010-0000-0200-000007000000}" name="Colonne7" totalsRowLabel="TOTAL CUMULE" dataDxfId="49" totalsRowDxfId="48"/>
    <tableColumn id="8" xr3:uid="{00000000-0010-0000-0200-000008000000}" name="Colonne8" dataDxfId="47" totalsRowDxfId="46"/>
    <tableColumn id="9" xr3:uid="{00000000-0010-0000-0200-000009000000}" name="Colonne9" dataDxfId="45" totalsRowDxfId="44"/>
    <tableColumn id="10" xr3:uid="{00000000-0010-0000-0200-00000A000000}" name="Colonne10" dataDxfId="43" totalsRowDxfId="42"/>
    <tableColumn id="11" xr3:uid="{00000000-0010-0000-0200-00000B000000}" name="Colonne11" totalsRowFunction="custom" dataDxfId="41" totalsRowDxfId="40">
      <totalsRowFormula>K3+K4+K5+Tableau148[[#Totals],[Colonne5]]</totalsRowFormula>
    </tableColumn>
    <tableColumn id="12" xr3:uid="{00000000-0010-0000-0200-00000C000000}" name="Colonne12" totalsRowFunction="custom" dataDxfId="39" totalsRowDxfId="38">
      <calculatedColumnFormula>Tableau148[[#This Row],[Colonne4]]*Tableau148[[#This Row],[Colonne5]]</calculatedColumnFormula>
      <totalsRowFormula>L3+L4+L5+Tableau148[[#Totals],[Colonne6]]</totalsRowFormula>
    </tableColumn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3000000}" name="Tableau1410" displayName="Tableau1410" ref="A2:L6" totalsRowCount="1" headerRowDxfId="37" dataDxfId="36">
  <tableColumns count="12">
    <tableColumn id="2" xr3:uid="{00000000-0010-0000-0300-000002000000}" name="Colonne1" totalsRowLabel="TOTAL" dataDxfId="35" totalsRowDxfId="34"/>
    <tableColumn id="3" xr3:uid="{00000000-0010-0000-0300-000003000000}" name="Colonne2" dataDxfId="33" totalsRowDxfId="32"/>
    <tableColumn id="6" xr3:uid="{00000000-0010-0000-0300-000006000000}" name="Colonne3" dataDxfId="31" totalsRowDxfId="30"/>
    <tableColumn id="4" xr3:uid="{00000000-0010-0000-0300-000004000000}" name="Colonne4" dataDxfId="29" totalsRowDxfId="28"/>
    <tableColumn id="1" xr3:uid="{00000000-0010-0000-0300-000001000000}" name="Colonne5" totalsRowFunction="custom" dataDxfId="27" totalsRowDxfId="26">
      <totalsRowFormula>E3+E4+E5</totalsRowFormula>
    </tableColumn>
    <tableColumn id="5" xr3:uid="{00000000-0010-0000-0300-000005000000}" name="Colonne6" totalsRowFunction="custom" dataDxfId="25" totalsRowDxfId="24">
      <calculatedColumnFormula>Tableau1410[[#This Row],[Colonne4]]*Tableau1410[[#This Row],[Colonne5]]</calculatedColumnFormula>
      <totalsRowFormula>F3+F4+F5</totalsRowFormula>
    </tableColumn>
    <tableColumn id="7" xr3:uid="{00000000-0010-0000-0300-000007000000}" name="Colonne7" totalsRowLabel="TOTAL CUMULE" dataDxfId="23" totalsRowDxfId="22"/>
    <tableColumn id="8" xr3:uid="{00000000-0010-0000-0300-000008000000}" name="Colonne8" dataDxfId="21" totalsRowDxfId="20"/>
    <tableColumn id="9" xr3:uid="{00000000-0010-0000-0300-000009000000}" name="Colonne9" dataDxfId="19" totalsRowDxfId="18"/>
    <tableColumn id="10" xr3:uid="{00000000-0010-0000-0300-00000A000000}" name="Colonne10" dataDxfId="17" totalsRowDxfId="16"/>
    <tableColumn id="11" xr3:uid="{00000000-0010-0000-0300-00000B000000}" name="Colonne11" totalsRowFunction="custom" dataDxfId="15" totalsRowDxfId="14">
      <totalsRowFormula>K3+K4+K5+Tableau1410[[#Totals],[Colonne5]]</totalsRowFormula>
    </tableColumn>
    <tableColumn id="12" xr3:uid="{00000000-0010-0000-0300-00000C000000}" name="Colonne12" totalsRowFunction="custom" dataDxfId="13" totalsRowDxfId="12">
      <calculatedColumnFormula>Tableau14[[#This Row],[Colonne4]]*Tableau14[[#This Row],[Colonne5]]</calculatedColumnFormula>
      <totalsRowFormula>L3+L4+L5+Tableau1410[[#Totals],[Colonne6]]</totalsRow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43">
      <a:majorFont>
        <a:latin typeface="Impact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L13"/>
  <sheetViews>
    <sheetView showGridLines="0" tabSelected="1" zoomScale="80" zoomScaleNormal="80" workbookViewId="0">
      <selection activeCell="P7" sqref="P7"/>
    </sheetView>
  </sheetViews>
  <sheetFormatPr baseColWidth="10" defaultColWidth="9" defaultRowHeight="72" customHeight="1" x14ac:dyDescent="0.3"/>
  <cols>
    <col min="1" max="1" width="17" customWidth="1"/>
    <col min="2" max="2" width="20" customWidth="1"/>
    <col min="3" max="3" width="13.125" customWidth="1"/>
    <col min="4" max="4" width="10" customWidth="1"/>
    <col min="5" max="5" width="5.25" customWidth="1"/>
    <col min="6" max="6" width="9.25" customWidth="1"/>
    <col min="7" max="7" width="16.875" customWidth="1"/>
    <col min="8" max="8" width="19" customWidth="1"/>
    <col min="9" max="9" width="13.375" customWidth="1"/>
    <col min="10" max="10" width="10.125" customWidth="1"/>
    <col min="11" max="11" width="5.625" customWidth="1"/>
  </cols>
  <sheetData>
    <row r="1" spans="1:12" s="1" customFormat="1" ht="132" customHeight="1" x14ac:dyDescent="0.25">
      <c r="D1" s="2"/>
      <c r="G1" s="81" t="s">
        <v>60</v>
      </c>
      <c r="H1" s="81"/>
      <c r="I1" s="81"/>
      <c r="J1" s="14"/>
      <c r="K1" s="14"/>
      <c r="L1" s="14"/>
    </row>
    <row r="2" spans="1:12" s="1" customFormat="1" ht="30.6" customHeight="1" thickBot="1" x14ac:dyDescent="0.3">
      <c r="A2" s="11" t="s">
        <v>0</v>
      </c>
      <c r="B2" s="12" t="s">
        <v>1</v>
      </c>
      <c r="C2" s="12" t="s">
        <v>2</v>
      </c>
      <c r="D2" s="12" t="s">
        <v>19</v>
      </c>
      <c r="E2" s="12" t="s">
        <v>4</v>
      </c>
      <c r="F2" s="52" t="s">
        <v>5</v>
      </c>
      <c r="G2" s="11" t="s">
        <v>0</v>
      </c>
      <c r="H2" s="12" t="s">
        <v>1</v>
      </c>
      <c r="I2" s="12" t="s">
        <v>2</v>
      </c>
      <c r="J2" s="12" t="s">
        <v>18</v>
      </c>
      <c r="K2" s="12" t="s">
        <v>4</v>
      </c>
      <c r="L2" s="12" t="s">
        <v>5</v>
      </c>
    </row>
    <row r="3" spans="1:12" s="3" customFormat="1" ht="1.1499999999999999" customHeight="1" thickTop="1" x14ac:dyDescent="0.3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53" t="s">
        <v>11</v>
      </c>
      <c r="G3" s="13" t="s">
        <v>12</v>
      </c>
      <c r="H3" s="7" t="s">
        <v>13</v>
      </c>
      <c r="I3" s="7" t="s">
        <v>14</v>
      </c>
      <c r="J3" s="7" t="s">
        <v>15</v>
      </c>
      <c r="K3" s="7" t="s">
        <v>16</v>
      </c>
      <c r="L3" s="7" t="s">
        <v>17</v>
      </c>
    </row>
    <row r="4" spans="1:12" s="5" customFormat="1" ht="158.25" customHeight="1" x14ac:dyDescent="0.3">
      <c r="A4" s="28" t="s">
        <v>61</v>
      </c>
      <c r="B4" s="28" t="s">
        <v>68</v>
      </c>
      <c r="C4"/>
      <c r="D4" s="30">
        <v>20</v>
      </c>
      <c r="E4" s="31"/>
      <c r="F4" s="59">
        <f>Tableau14[[#This Row],[Colonne4]]*Tableau14[[#This Row],[Colonne5]]</f>
        <v>0</v>
      </c>
      <c r="G4" s="32" t="s">
        <v>64</v>
      </c>
      <c r="H4" s="32" t="s">
        <v>70</v>
      </c>
      <c r="I4" s="29" t="s">
        <v>3</v>
      </c>
      <c r="J4" s="30">
        <v>20</v>
      </c>
      <c r="K4" s="31"/>
      <c r="L4" s="10">
        <f>Tableau14[[#This Row],[Colonne10]]*Tableau14[[#This Row],[Colonne11]]</f>
        <v>0</v>
      </c>
    </row>
    <row r="5" spans="1:12" s="5" customFormat="1" ht="14.25" x14ac:dyDescent="0.3">
      <c r="A5" s="65" t="s">
        <v>48</v>
      </c>
      <c r="B5" s="65"/>
      <c r="C5" s="23"/>
      <c r="D5" s="66"/>
      <c r="E5" s="67"/>
      <c r="F5" s="75"/>
      <c r="G5" s="65" t="s">
        <v>48</v>
      </c>
      <c r="H5" s="68"/>
      <c r="I5" s="69"/>
      <c r="J5" s="66"/>
      <c r="K5" s="67"/>
      <c r="L5" s="24"/>
    </row>
    <row r="6" spans="1:12" s="5" customFormat="1" ht="14.25" x14ac:dyDescent="0.3">
      <c r="A6" s="65" t="s">
        <v>49</v>
      </c>
      <c r="B6" s="65"/>
      <c r="C6" s="23"/>
      <c r="D6" s="66"/>
      <c r="E6" s="67"/>
      <c r="F6" s="75"/>
      <c r="G6" s="65" t="s">
        <v>49</v>
      </c>
      <c r="H6" s="68"/>
      <c r="I6" s="69"/>
      <c r="J6" s="66"/>
      <c r="K6" s="67"/>
      <c r="L6" s="24"/>
    </row>
    <row r="7" spans="1:12" s="6" customFormat="1" ht="144" customHeight="1" x14ac:dyDescent="0.3">
      <c r="A7" s="33" t="s">
        <v>62</v>
      </c>
      <c r="B7" s="33" t="s">
        <v>67</v>
      </c>
      <c r="C7" s="64"/>
      <c r="D7" s="19">
        <v>20</v>
      </c>
      <c r="E7" s="20"/>
      <c r="F7" s="55">
        <f>Tableau14[[#This Row],[Colonne4]]*Tableau14[[#This Row],[Colonne5]]</f>
        <v>0</v>
      </c>
      <c r="G7" s="21" t="s">
        <v>65</v>
      </c>
      <c r="H7" s="21" t="s">
        <v>71</v>
      </c>
      <c r="I7" s="34" t="s">
        <v>3</v>
      </c>
      <c r="J7" s="19">
        <v>20</v>
      </c>
      <c r="K7" s="20"/>
      <c r="L7" s="19">
        <f>Tableau14[[#This Row],[Colonne10]]*Tableau14[[#This Row],[Colonne11]]</f>
        <v>0</v>
      </c>
    </row>
    <row r="8" spans="1:12" s="6" customFormat="1" ht="14.25" x14ac:dyDescent="0.3">
      <c r="A8" s="65" t="s">
        <v>48</v>
      </c>
      <c r="B8" s="70"/>
      <c r="C8" s="71"/>
      <c r="D8" s="72"/>
      <c r="E8" s="73"/>
      <c r="F8" s="76"/>
      <c r="G8" s="65" t="s">
        <v>48</v>
      </c>
      <c r="H8" s="74"/>
      <c r="I8" s="71"/>
      <c r="J8" s="72"/>
      <c r="K8" s="73"/>
      <c r="L8" s="72"/>
    </row>
    <row r="9" spans="1:12" s="6" customFormat="1" ht="14.25" x14ac:dyDescent="0.3">
      <c r="A9" s="65" t="s">
        <v>49</v>
      </c>
      <c r="B9" s="70"/>
      <c r="C9" s="71"/>
      <c r="D9" s="72"/>
      <c r="E9" s="73"/>
      <c r="F9" s="76"/>
      <c r="G9" s="65" t="s">
        <v>49</v>
      </c>
      <c r="H9" s="74"/>
      <c r="I9" s="71"/>
      <c r="J9" s="72"/>
      <c r="K9" s="73"/>
      <c r="L9" s="72"/>
    </row>
    <row r="10" spans="1:12" s="4" customFormat="1" ht="99.75" x14ac:dyDescent="0.3">
      <c r="A10" s="8" t="s">
        <v>63</v>
      </c>
      <c r="B10" s="8" t="s">
        <v>69</v>
      </c>
      <c r="C10"/>
      <c r="D10" s="10">
        <v>20</v>
      </c>
      <c r="E10" s="18"/>
      <c r="F10" s="60">
        <f>Tableau14[[#This Row],[Colonne4]]*Tableau14[[#This Row],[Colonne5]]</f>
        <v>0</v>
      </c>
      <c r="G10" s="32" t="s">
        <v>66</v>
      </c>
      <c r="H10" s="32" t="s">
        <v>72</v>
      </c>
      <c r="I10" s="29" t="s">
        <v>3</v>
      </c>
      <c r="J10" s="30">
        <v>20</v>
      </c>
      <c r="K10" s="31"/>
      <c r="L10" s="10">
        <f>Tableau14[[#This Row],[Colonne10]]*Tableau14[[#This Row],[Colonne11]]</f>
        <v>0</v>
      </c>
    </row>
    <row r="11" spans="1:12" s="4" customFormat="1" ht="14.25" x14ac:dyDescent="0.3">
      <c r="A11" s="65" t="s">
        <v>48</v>
      </c>
      <c r="B11" s="8"/>
      <c r="C11" s="9"/>
      <c r="D11" s="10"/>
      <c r="E11" s="18"/>
      <c r="F11" s="60"/>
      <c r="G11" s="65" t="s">
        <v>48</v>
      </c>
      <c r="H11" s="32"/>
      <c r="I11" s="29"/>
      <c r="J11" s="30"/>
      <c r="K11" s="31"/>
      <c r="L11" s="10"/>
    </row>
    <row r="12" spans="1:12" s="4" customFormat="1" ht="14.25" x14ac:dyDescent="0.3">
      <c r="A12" s="65" t="s">
        <v>49</v>
      </c>
      <c r="B12" s="8"/>
      <c r="C12" s="9"/>
      <c r="D12" s="10"/>
      <c r="E12" s="18"/>
      <c r="F12" s="60"/>
      <c r="G12" s="65" t="s">
        <v>49</v>
      </c>
      <c r="H12" s="32"/>
      <c r="I12" s="29"/>
      <c r="J12" s="30"/>
      <c r="K12" s="31"/>
      <c r="L12" s="10"/>
    </row>
    <row r="13" spans="1:12" s="4" customFormat="1" ht="43.15" customHeight="1" x14ac:dyDescent="0.3">
      <c r="A13" s="8" t="s">
        <v>20</v>
      </c>
      <c r="B13" s="8"/>
      <c r="C13" s="9"/>
      <c r="D13" s="10"/>
      <c r="E13" s="17">
        <f>E4+E7+E10</f>
        <v>0</v>
      </c>
      <c r="F13" s="58">
        <f>F4+F7+F10</f>
        <v>0</v>
      </c>
      <c r="G13" s="15" t="s">
        <v>45</v>
      </c>
      <c r="H13" s="15"/>
      <c r="I13" s="15"/>
      <c r="J13" s="15"/>
      <c r="K13" s="17">
        <f>K4+K7+K10+Tableau14[[#Totals],[Colonne5]]</f>
        <v>0</v>
      </c>
      <c r="L13" s="16">
        <f>L4+L7+L10+Tableau14[[#Totals],[Colonne6]]</f>
        <v>0</v>
      </c>
    </row>
  </sheetData>
  <mergeCells count="1">
    <mergeCell ref="G1:I1"/>
  </mergeCells>
  <printOptions horizontalCentered="1" verticalCentered="1"/>
  <pageMargins left="0.25" right="0.25" top="0.75" bottom="0.75" header="0.3" footer="0.3"/>
  <pageSetup paperSize="9" scale="85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8"/>
  <sheetViews>
    <sheetView zoomScale="90" zoomScaleNormal="90" workbookViewId="0">
      <selection activeCell="D8" sqref="D8"/>
    </sheetView>
  </sheetViews>
  <sheetFormatPr baseColWidth="10" defaultColWidth="9" defaultRowHeight="72" customHeight="1" x14ac:dyDescent="0.3"/>
  <cols>
    <col min="1" max="1" width="15" customWidth="1"/>
    <col min="2" max="2" width="16.625" customWidth="1"/>
    <col min="3" max="3" width="12.875" customWidth="1"/>
    <col min="4" max="4" width="9.25" customWidth="1"/>
    <col min="5" max="5" width="5.875" customWidth="1"/>
    <col min="6" max="6" width="9.25" customWidth="1"/>
    <col min="7" max="7" width="15.25" customWidth="1"/>
    <col min="8" max="8" width="15.125" customWidth="1"/>
    <col min="9" max="9" width="12.125" customWidth="1"/>
    <col min="10" max="10" width="8.375" customWidth="1"/>
    <col min="11" max="11" width="6.125" customWidth="1"/>
    <col min="12" max="12" width="8.25" customWidth="1"/>
  </cols>
  <sheetData>
    <row r="1" spans="1:12" ht="30.6" customHeight="1" thickBot="1" x14ac:dyDescent="0.35">
      <c r="A1" s="11" t="s">
        <v>0</v>
      </c>
      <c r="B1" s="12" t="s">
        <v>1</v>
      </c>
      <c r="C1" s="12" t="s">
        <v>2</v>
      </c>
      <c r="D1" s="12" t="s">
        <v>19</v>
      </c>
      <c r="E1" s="12" t="s">
        <v>4</v>
      </c>
      <c r="F1" s="52" t="s">
        <v>5</v>
      </c>
      <c r="G1" s="11" t="s">
        <v>0</v>
      </c>
      <c r="H1" s="12" t="s">
        <v>1</v>
      </c>
      <c r="I1" s="12" t="s">
        <v>2</v>
      </c>
      <c r="J1" s="12" t="s">
        <v>18</v>
      </c>
      <c r="K1" s="12" t="s">
        <v>4</v>
      </c>
      <c r="L1" s="12" t="s">
        <v>5</v>
      </c>
    </row>
    <row r="2" spans="1:12" ht="1.1499999999999999" customHeight="1" thickTop="1" x14ac:dyDescent="0.3">
      <c r="A2" s="7" t="s">
        <v>6</v>
      </c>
      <c r="B2" s="7" t="s">
        <v>7</v>
      </c>
      <c r="C2" s="7" t="s">
        <v>8</v>
      </c>
      <c r="D2" s="7" t="s">
        <v>9</v>
      </c>
      <c r="E2" s="7" t="s">
        <v>10</v>
      </c>
      <c r="F2" s="53" t="s">
        <v>11</v>
      </c>
      <c r="G2" s="13" t="s">
        <v>12</v>
      </c>
      <c r="H2" s="7" t="s">
        <v>13</v>
      </c>
      <c r="I2" s="7" t="s">
        <v>14</v>
      </c>
      <c r="J2" s="7" t="s">
        <v>15</v>
      </c>
      <c r="K2" s="7" t="s">
        <v>16</v>
      </c>
      <c r="L2" s="7" t="s">
        <v>17</v>
      </c>
    </row>
    <row r="3" spans="1:12" ht="72" customHeight="1" x14ac:dyDescent="0.3">
      <c r="A3" s="44" t="s">
        <v>24</v>
      </c>
      <c r="B3" s="44" t="s">
        <v>31</v>
      </c>
      <c r="C3" s="78"/>
      <c r="D3" s="46">
        <v>3.95</v>
      </c>
      <c r="E3" s="31"/>
      <c r="F3" s="54">
        <f>Tableau146[[#This Row],[Colonne4]]*Tableau146[[#This Row],[Colonne5]]</f>
        <v>0</v>
      </c>
      <c r="G3" s="47" t="s">
        <v>26</v>
      </c>
      <c r="H3" s="47" t="s">
        <v>43</v>
      </c>
      <c r="I3" s="79" t="s">
        <v>53</v>
      </c>
      <c r="J3" s="46">
        <v>3.9</v>
      </c>
      <c r="K3" s="48"/>
      <c r="L3" s="46">
        <f>Tableau146[[#This Row],[Colonne10]]*Tableau146[[#This Row],[Colonne11]]</f>
        <v>0</v>
      </c>
    </row>
    <row r="4" spans="1:12" ht="72" customHeight="1" x14ac:dyDescent="0.3">
      <c r="A4" s="33" t="s">
        <v>56</v>
      </c>
      <c r="B4" s="33" t="s">
        <v>32</v>
      </c>
      <c r="C4" s="34" t="s">
        <v>3</v>
      </c>
      <c r="D4" s="19">
        <v>4.3099999999999996</v>
      </c>
      <c r="E4" s="20"/>
      <c r="F4" s="55">
        <f>Tableau146[[#This Row],[Colonne4]]*Tableau146[[#This Row],[Colonne5]]</f>
        <v>0</v>
      </c>
      <c r="G4" s="21" t="s">
        <v>27</v>
      </c>
      <c r="H4" s="21" t="s">
        <v>50</v>
      </c>
      <c r="I4" s="34" t="s">
        <v>3</v>
      </c>
      <c r="J4" s="19">
        <v>5.6</v>
      </c>
      <c r="K4" s="20"/>
      <c r="L4" s="19">
        <f>Tableau146[[#This Row],[Colonne10]]*Tableau146[[#This Row],[Colonne11]]</f>
        <v>0</v>
      </c>
    </row>
    <row r="5" spans="1:12" ht="72" customHeight="1" x14ac:dyDescent="0.3">
      <c r="A5" s="44" t="s">
        <v>54</v>
      </c>
      <c r="B5" s="44" t="s">
        <v>55</v>
      </c>
      <c r="C5" s="45" t="s">
        <v>3</v>
      </c>
      <c r="D5" s="49">
        <v>3.55</v>
      </c>
      <c r="E5" s="50"/>
      <c r="F5" s="56">
        <f>Tableau146[[#This Row],[Colonne4]]*Tableau146[[#This Row],[Colonne5]]</f>
        <v>0</v>
      </c>
      <c r="G5" s="47" t="s">
        <v>57</v>
      </c>
      <c r="H5" s="51" t="s">
        <v>28</v>
      </c>
      <c r="I5" s="45" t="s">
        <v>3</v>
      </c>
      <c r="J5" s="49">
        <v>4.75</v>
      </c>
      <c r="K5" s="50"/>
      <c r="L5" s="49">
        <f>Tableau146[[#This Row],[Colonne10]]*Tableau146[[#This Row],[Colonne11]]</f>
        <v>0</v>
      </c>
    </row>
    <row r="6" spans="1:12" ht="72" customHeight="1" x14ac:dyDescent="0.3">
      <c r="A6" s="33" t="s">
        <v>42</v>
      </c>
      <c r="B6" s="77" t="s">
        <v>44</v>
      </c>
      <c r="C6" s="40"/>
      <c r="D6" s="41">
        <v>4.96</v>
      </c>
      <c r="E6" s="42"/>
      <c r="F6" s="57">
        <f>Tableau146[[#This Row],[Colonne4]]*Tableau146[[#This Row],[Colonne5]]</f>
        <v>0</v>
      </c>
      <c r="G6" s="21"/>
      <c r="H6" s="21"/>
      <c r="I6" s="34"/>
      <c r="J6" s="41"/>
      <c r="K6" s="42"/>
      <c r="L6" s="41"/>
    </row>
    <row r="7" spans="1:12" ht="72" customHeight="1" x14ac:dyDescent="0.3">
      <c r="A7" s="44" t="s">
        <v>25</v>
      </c>
      <c r="B7" s="44" t="s">
        <v>51</v>
      </c>
      <c r="C7" s="45" t="s">
        <v>3</v>
      </c>
      <c r="D7" s="46">
        <v>6.1</v>
      </c>
      <c r="E7" s="48"/>
      <c r="F7" s="54">
        <f>Tableau146[[#This Row],[Colonne4]]*Tableau146[[#This Row],[Colonne5]]</f>
        <v>0</v>
      </c>
      <c r="G7" s="47"/>
      <c r="H7" s="47"/>
      <c r="I7" s="45"/>
      <c r="J7" s="46"/>
      <c r="K7" s="48"/>
      <c r="L7" s="46"/>
    </row>
    <row r="8" spans="1:12" ht="38.450000000000003" customHeight="1" x14ac:dyDescent="0.3">
      <c r="A8" s="8" t="s">
        <v>20</v>
      </c>
      <c r="B8" s="8"/>
      <c r="C8" s="9"/>
      <c r="D8" s="10"/>
      <c r="E8" s="17">
        <f>E3+E4+E7+E5+E6</f>
        <v>0</v>
      </c>
      <c r="F8" s="58">
        <f>F3+F4+F7+F5+F6</f>
        <v>0</v>
      </c>
      <c r="G8" s="15" t="s">
        <v>45</v>
      </c>
      <c r="H8" s="15"/>
      <c r="I8" s="15"/>
      <c r="J8" s="15"/>
      <c r="K8" s="17">
        <f>K3+K4+K7+K5+K6+Tableau146[[#Totals],[Colonne5]]</f>
        <v>0</v>
      </c>
      <c r="L8" s="16">
        <f>L3+L4+L7+L5+L6+Tableau146[[#Totals],[Colonne6]]</f>
        <v>0</v>
      </c>
    </row>
  </sheetData>
  <pageMargins left="0.25" right="0.25" top="0.75" bottom="0.75" header="0.3" footer="0.3"/>
  <pageSetup paperSize="9" scale="87" fitToWidth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"/>
  <sheetViews>
    <sheetView zoomScale="90" zoomScaleNormal="90" workbookViewId="0">
      <selection activeCell="J5" sqref="J5"/>
    </sheetView>
  </sheetViews>
  <sheetFormatPr baseColWidth="10" defaultColWidth="9" defaultRowHeight="72" customHeight="1" x14ac:dyDescent="0.3"/>
  <cols>
    <col min="1" max="1" width="14.875" customWidth="1"/>
    <col min="2" max="2" width="16.625" customWidth="1"/>
    <col min="3" max="3" width="13.125" customWidth="1"/>
    <col min="4" max="4" width="8" customWidth="1"/>
    <col min="5" max="5" width="5.75" customWidth="1"/>
    <col min="6" max="6" width="8.375" customWidth="1"/>
    <col min="7" max="8" width="16.875" customWidth="1"/>
    <col min="9" max="9" width="12.375" customWidth="1"/>
    <col min="10" max="10" width="7.625" customWidth="1"/>
    <col min="11" max="11" width="5.625" customWidth="1"/>
    <col min="12" max="12" width="7.625" customWidth="1"/>
  </cols>
  <sheetData>
    <row r="1" spans="1:12" ht="30.6" customHeight="1" thickBot="1" x14ac:dyDescent="0.35">
      <c r="A1" s="11" t="s">
        <v>0</v>
      </c>
      <c r="B1" s="12" t="s">
        <v>1</v>
      </c>
      <c r="C1" s="12" t="s">
        <v>2</v>
      </c>
      <c r="D1" s="12" t="s">
        <v>19</v>
      </c>
      <c r="E1" s="12" t="s">
        <v>4</v>
      </c>
      <c r="F1" s="52" t="s">
        <v>5</v>
      </c>
      <c r="G1" s="11" t="s">
        <v>0</v>
      </c>
      <c r="H1" s="12" t="s">
        <v>1</v>
      </c>
      <c r="I1" s="12" t="s">
        <v>2</v>
      </c>
      <c r="J1" s="12" t="s">
        <v>18</v>
      </c>
      <c r="K1" s="12" t="s">
        <v>4</v>
      </c>
      <c r="L1" s="12" t="s">
        <v>5</v>
      </c>
    </row>
    <row r="2" spans="1:12" ht="1.1499999999999999" customHeight="1" thickTop="1" x14ac:dyDescent="0.3">
      <c r="A2" s="7" t="s">
        <v>6</v>
      </c>
      <c r="B2" s="7" t="s">
        <v>7</v>
      </c>
      <c r="C2" s="7" t="s">
        <v>8</v>
      </c>
      <c r="D2" s="7" t="s">
        <v>9</v>
      </c>
      <c r="E2" s="7" t="s">
        <v>10</v>
      </c>
      <c r="F2" s="53" t="s">
        <v>11</v>
      </c>
      <c r="G2" s="13" t="s">
        <v>12</v>
      </c>
      <c r="H2" s="7" t="s">
        <v>13</v>
      </c>
      <c r="I2" s="7" t="s">
        <v>14</v>
      </c>
      <c r="J2" s="7" t="s">
        <v>15</v>
      </c>
      <c r="K2" s="7" t="s">
        <v>16</v>
      </c>
      <c r="L2" s="7" t="s">
        <v>17</v>
      </c>
    </row>
    <row r="3" spans="1:12" ht="73.900000000000006" customHeight="1" x14ac:dyDescent="0.3">
      <c r="A3" s="44" t="s">
        <v>21</v>
      </c>
      <c r="B3" s="44" t="s">
        <v>22</v>
      </c>
      <c r="C3" s="45" t="s">
        <v>3</v>
      </c>
      <c r="D3" s="46">
        <v>3.9</v>
      </c>
      <c r="E3" s="48"/>
      <c r="F3" s="54">
        <f>Tableau148[[#This Row],[Colonne4]]*Tableau148[[#This Row],[Colonne5]]</f>
        <v>0</v>
      </c>
      <c r="G3" s="47" t="s">
        <v>46</v>
      </c>
      <c r="H3" s="47" t="s">
        <v>34</v>
      </c>
      <c r="I3" s="62"/>
      <c r="J3" s="46">
        <v>5</v>
      </c>
      <c r="K3" s="48"/>
      <c r="L3" s="46">
        <f>Tableau148[[#This Row],[Colonne4]]*Tableau148[[#This Row],[Colonne5]]</f>
        <v>0</v>
      </c>
    </row>
    <row r="4" spans="1:12" ht="72" customHeight="1" x14ac:dyDescent="0.3">
      <c r="A4" s="33" t="s">
        <v>38</v>
      </c>
      <c r="B4" s="33" t="s">
        <v>23</v>
      </c>
      <c r="C4" s="34" t="s">
        <v>3</v>
      </c>
      <c r="D4" s="19">
        <v>2.4</v>
      </c>
      <c r="E4" s="20"/>
      <c r="F4" s="55">
        <f>Tableau148[[#This Row],[Colonne4]]*Tableau148[[#This Row],[Colonne5]]</f>
        <v>0</v>
      </c>
      <c r="G4" s="21" t="s">
        <v>47</v>
      </c>
      <c r="H4" s="21" t="s">
        <v>34</v>
      </c>
      <c r="I4" s="34" t="s">
        <v>3</v>
      </c>
      <c r="J4" s="19">
        <v>5</v>
      </c>
      <c r="K4" s="20"/>
      <c r="L4" s="19">
        <f>Tableau148[[#This Row],[Colonne4]]*Tableau148[[#This Row],[Colonne5]]</f>
        <v>0</v>
      </c>
    </row>
    <row r="5" spans="1:12" ht="72" customHeight="1" x14ac:dyDescent="0.3">
      <c r="A5" s="44" t="s">
        <v>39</v>
      </c>
      <c r="B5" s="44" t="s">
        <v>33</v>
      </c>
      <c r="C5" s="45"/>
      <c r="D5" s="46">
        <v>4</v>
      </c>
      <c r="E5" s="48"/>
      <c r="F5" s="54">
        <f>Tableau148[[#This Row],[Colonne4]]*Tableau148[[#This Row],[Colonne5]]</f>
        <v>0</v>
      </c>
      <c r="G5" s="47"/>
      <c r="H5" s="47"/>
      <c r="I5" s="45"/>
      <c r="J5" s="46"/>
      <c r="K5" s="48"/>
      <c r="L5" s="46"/>
    </row>
    <row r="6" spans="1:12" ht="35.450000000000003" customHeight="1" x14ac:dyDescent="0.3">
      <c r="A6" s="22" t="s">
        <v>20</v>
      </c>
      <c r="B6" s="22"/>
      <c r="C6" s="23"/>
      <c r="D6" s="24"/>
      <c r="E6" s="25">
        <f>E3+E4+E5</f>
        <v>0</v>
      </c>
      <c r="F6" s="61">
        <f>F3+F4+F5</f>
        <v>0</v>
      </c>
      <c r="G6" s="27" t="s">
        <v>45</v>
      </c>
      <c r="H6" s="27"/>
      <c r="I6" s="27"/>
      <c r="J6" s="27"/>
      <c r="K6" s="25">
        <f>K3+K4+K5+Tableau148[[#Totals],[Colonne5]]</f>
        <v>0</v>
      </c>
      <c r="L6" s="26">
        <f>L3+L4+L5+Tableau148[[#Totals],[Colonne6]]</f>
        <v>0</v>
      </c>
    </row>
  </sheetData>
  <pageMargins left="0.25" right="0.25" top="0.75" bottom="0.75" header="0.3" footer="0.3"/>
  <pageSetup paperSize="9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"/>
  <sheetViews>
    <sheetView zoomScale="90" zoomScaleNormal="90" workbookViewId="0">
      <selection activeCell="J5" sqref="J5"/>
    </sheetView>
  </sheetViews>
  <sheetFormatPr baseColWidth="10" defaultColWidth="9" defaultRowHeight="72" customHeight="1" x14ac:dyDescent="0.3"/>
  <cols>
    <col min="1" max="2" width="17" customWidth="1"/>
    <col min="3" max="3" width="13.125" customWidth="1"/>
    <col min="4" max="4" width="12.125" customWidth="1"/>
    <col min="5" max="5" width="6.625" customWidth="1"/>
    <col min="6" max="6" width="9.25" customWidth="1"/>
    <col min="7" max="8" width="16.875" customWidth="1"/>
    <col min="9" max="9" width="10.75" customWidth="1"/>
    <col min="11" max="11" width="6.25" customWidth="1"/>
  </cols>
  <sheetData>
    <row r="1" spans="1:12" ht="30.6" customHeight="1" thickBot="1" x14ac:dyDescent="0.35">
      <c r="A1" s="11" t="s">
        <v>0</v>
      </c>
      <c r="B1" s="12" t="s">
        <v>1</v>
      </c>
      <c r="C1" s="12" t="s">
        <v>2</v>
      </c>
      <c r="D1" s="12" t="s">
        <v>19</v>
      </c>
      <c r="E1" s="12" t="s">
        <v>4</v>
      </c>
      <c r="F1" s="52" t="s">
        <v>5</v>
      </c>
      <c r="G1" s="11" t="s">
        <v>0</v>
      </c>
      <c r="H1" s="12" t="s">
        <v>1</v>
      </c>
      <c r="I1" s="12" t="s">
        <v>2</v>
      </c>
      <c r="J1" s="12" t="s">
        <v>18</v>
      </c>
      <c r="K1" s="12" t="s">
        <v>4</v>
      </c>
      <c r="L1" s="12" t="s">
        <v>5</v>
      </c>
    </row>
    <row r="2" spans="1:12" ht="1.1499999999999999" customHeight="1" thickTop="1" x14ac:dyDescent="0.3">
      <c r="A2" s="7" t="s">
        <v>6</v>
      </c>
      <c r="B2" s="7" t="s">
        <v>7</v>
      </c>
      <c r="C2" s="7" t="s">
        <v>8</v>
      </c>
      <c r="D2" s="7" t="s">
        <v>9</v>
      </c>
      <c r="E2" s="7" t="s">
        <v>10</v>
      </c>
      <c r="F2" s="53" t="s">
        <v>11</v>
      </c>
      <c r="G2" s="13" t="s">
        <v>12</v>
      </c>
      <c r="H2" s="7" t="s">
        <v>13</v>
      </c>
      <c r="I2" s="7" t="s">
        <v>14</v>
      </c>
      <c r="J2" s="7" t="s">
        <v>15</v>
      </c>
      <c r="K2" s="7" t="s">
        <v>16</v>
      </c>
      <c r="L2" s="7" t="s">
        <v>17</v>
      </c>
    </row>
    <row r="3" spans="1:12" ht="72" customHeight="1" x14ac:dyDescent="0.3">
      <c r="A3" s="35" t="s">
        <v>29</v>
      </c>
      <c r="B3" s="35" t="s">
        <v>30</v>
      </c>
      <c r="C3" s="36" t="s">
        <v>3</v>
      </c>
      <c r="D3" s="37">
        <v>6.5</v>
      </c>
      <c r="E3" s="38"/>
      <c r="F3" s="63">
        <f>Tableau1410[[#This Row],[Colonne4]]*Tableau1410[[#This Row],[Colonne5]]</f>
        <v>0</v>
      </c>
      <c r="G3" s="35" t="s">
        <v>37</v>
      </c>
      <c r="H3" s="35" t="s">
        <v>41</v>
      </c>
      <c r="I3" s="43"/>
      <c r="J3" s="37">
        <v>7.9</v>
      </c>
      <c r="K3" s="38"/>
      <c r="L3" s="37">
        <f>Tableau1410[[#This Row],[Colonne10]]*Tableau1410[[#This Row],[Colonne11]]</f>
        <v>0</v>
      </c>
    </row>
    <row r="4" spans="1:12" ht="71.25" x14ac:dyDescent="0.3">
      <c r="A4" s="33" t="s">
        <v>36</v>
      </c>
      <c r="B4" s="33" t="s">
        <v>35</v>
      </c>
      <c r="C4" s="43"/>
      <c r="D4" s="19">
        <v>10</v>
      </c>
      <c r="E4" s="20"/>
      <c r="F4" s="55">
        <f>Tableau1410[[#This Row],[Colonne4]]*Tableau1410[[#This Row],[Colonne5]]</f>
        <v>0</v>
      </c>
      <c r="G4" s="21" t="s">
        <v>52</v>
      </c>
      <c r="H4" s="21" t="s">
        <v>40</v>
      </c>
      <c r="J4" s="19">
        <v>5.9</v>
      </c>
      <c r="K4" s="20"/>
      <c r="L4" s="19">
        <f>Tableau1410[[#This Row],[Colonne10]]*Tableau1410[[#This Row],[Colonne11]]</f>
        <v>0</v>
      </c>
    </row>
    <row r="5" spans="1:12" ht="102.6" customHeight="1" x14ac:dyDescent="0.3">
      <c r="A5" s="35" t="s">
        <v>58</v>
      </c>
      <c r="B5" s="35" t="s">
        <v>59</v>
      </c>
      <c r="C5" s="80"/>
      <c r="D5" s="37">
        <v>10.9</v>
      </c>
      <c r="E5" s="38"/>
      <c r="F5" s="63">
        <f>Tableau1410[[#This Row],[Colonne4]]*Tableau1410[[#This Row],[Colonne5]]</f>
        <v>0</v>
      </c>
      <c r="G5" s="39"/>
      <c r="H5" s="39"/>
      <c r="I5" s="36"/>
      <c r="J5" s="37"/>
      <c r="K5" s="38"/>
      <c r="L5" s="37"/>
    </row>
    <row r="6" spans="1:12" ht="34.9" customHeight="1" x14ac:dyDescent="0.3">
      <c r="A6" s="22" t="s">
        <v>20</v>
      </c>
      <c r="B6" s="22"/>
      <c r="C6" s="23"/>
      <c r="D6" s="24"/>
      <c r="E6" s="25">
        <f>E3+E4+E5</f>
        <v>0</v>
      </c>
      <c r="F6" s="61">
        <f>F3+F4+F5</f>
        <v>0</v>
      </c>
      <c r="G6" s="27" t="s">
        <v>45</v>
      </c>
      <c r="H6" s="27"/>
      <c r="I6" s="27"/>
      <c r="J6" s="27"/>
      <c r="K6" s="25">
        <f>K3+K4+K5+Tableau1410[[#Totals],[Colonne5]]</f>
        <v>0</v>
      </c>
      <c r="L6" s="26">
        <f>L3+L4+L5+Tableau1410[[#Totals],[Colonne6]]</f>
        <v>0</v>
      </c>
    </row>
  </sheetData>
  <pageMargins left="0.25" right="0.25" top="0.75" bottom="0.75" header="0.3" footer="0.3"/>
  <pageSetup paperSize="9" scale="87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2" ma:contentTypeDescription="Create a new document." ma:contentTypeScope="" ma:versionID="cf6cf056b5324d160236e2ac13572175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308e4927137fd5e63b6be1bd7725299e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242034-5EE9-43F1-96BA-19865D4E00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0F7657-31AC-4192-8708-8D69A411F88C}">
  <ds:schemaRefs>
    <ds:schemaRef ds:uri="http://purl.org/dc/terms/"/>
    <ds:schemaRef ds:uri="6dc4bcd6-49db-4c07-9060-8acfc67cef9f"/>
    <ds:schemaRef ds:uri="http://purl.org/dc/dcmitype/"/>
    <ds:schemaRef ds:uri="fb0879af-3eba-417a-a55a-ffe6dcd6ca77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62D685E-8987-41DD-BCE9-430463DC8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Les Paniers</vt:lpstr>
      <vt:lpstr>Les Fromages</vt:lpstr>
      <vt:lpstr>Les laitages</vt:lpstr>
      <vt:lpstr>Epicerie Fine</vt:lpstr>
      <vt:lpstr>'Les Paniers'!Impression_des_titres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2026-01-26T09:28:59Z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